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westyorksca-my.sharepoint.com/personal/thomas_shelton_westyorks-ca_gov_uk/Documents/Documents/Transparency Reporting/"/>
    </mc:Choice>
  </mc:AlternateContent>
  <xr:revisionPtr revIDLastSave="0" documentId="8_{3389C46A-B7D6-45BA-94B7-9810D422AE97}" xr6:coauthVersionLast="47" xr6:coauthVersionMax="47" xr10:uidLastSave="{00000000-0000-0000-0000-000000000000}"/>
  <bookViews>
    <workbookView xWindow="-110" yWindow="-110" windowWidth="19420" windowHeight="10420" xr2:uid="{011D260E-B620-43CC-B7AE-E5E04D6CC3B4}"/>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90" i="1" l="1"/>
  <c r="X190" i="1"/>
  <c r="Y189" i="1"/>
  <c r="X189" i="1"/>
  <c r="Y188" i="1"/>
  <c r="X188" i="1"/>
  <c r="Y187" i="1"/>
  <c r="X187" i="1"/>
  <c r="Y186" i="1"/>
  <c r="X186" i="1"/>
  <c r="Y185" i="1"/>
  <c r="X185" i="1"/>
  <c r="Y184" i="1"/>
  <c r="X184" i="1"/>
  <c r="Y183" i="1"/>
  <c r="X183" i="1"/>
  <c r="Y182" i="1"/>
  <c r="X182" i="1"/>
  <c r="Y181" i="1"/>
  <c r="X181" i="1"/>
  <c r="Y180" i="1"/>
  <c r="X180" i="1"/>
  <c r="Y179" i="1"/>
  <c r="X179" i="1"/>
  <c r="Q179" i="1"/>
  <c r="Y178" i="1"/>
  <c r="X178" i="1"/>
  <c r="Y177" i="1"/>
  <c r="X177" i="1"/>
  <c r="Y175" i="1"/>
  <c r="X175" i="1"/>
  <c r="Y174" i="1"/>
  <c r="X174" i="1"/>
  <c r="Y173" i="1"/>
  <c r="X173" i="1"/>
  <c r="Y172" i="1"/>
  <c r="X172" i="1"/>
  <c r="Y171" i="1"/>
  <c r="X171" i="1"/>
  <c r="Y170" i="1"/>
  <c r="X170" i="1"/>
  <c r="Y169" i="1"/>
  <c r="X169" i="1"/>
  <c r="X168" i="1"/>
  <c r="Y167" i="1"/>
  <c r="X167" i="1"/>
  <c r="Y166" i="1"/>
  <c r="X166" i="1"/>
  <c r="X165" i="1"/>
  <c r="I165" i="1"/>
  <c r="Y164" i="1"/>
  <c r="X164" i="1"/>
  <c r="Y163" i="1"/>
  <c r="X163" i="1"/>
  <c r="Y162" i="1"/>
  <c r="X162" i="1"/>
  <c r="Y161" i="1"/>
  <c r="X161" i="1"/>
  <c r="Y160" i="1"/>
  <c r="X160" i="1"/>
  <c r="X159" i="1"/>
  <c r="I159" i="1"/>
  <c r="Y158" i="1"/>
  <c r="X158" i="1"/>
  <c r="Y157" i="1"/>
  <c r="X157" i="1"/>
  <c r="Y156" i="1"/>
  <c r="X156" i="1"/>
  <c r="X155" i="1"/>
  <c r="I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Q134" i="1"/>
  <c r="Y133" i="1"/>
  <c r="X133" i="1"/>
  <c r="Y132" i="1"/>
  <c r="X132" i="1"/>
  <c r="Y131" i="1"/>
  <c r="X131" i="1"/>
  <c r="Y129" i="1"/>
  <c r="X129" i="1"/>
  <c r="Y128" i="1"/>
  <c r="X128" i="1"/>
  <c r="Y127" i="1"/>
  <c r="X127" i="1"/>
  <c r="Y126" i="1"/>
  <c r="Y125" i="1"/>
  <c r="X125" i="1"/>
  <c r="Y124" i="1"/>
  <c r="X124" i="1"/>
  <c r="Y123" i="1"/>
  <c r="X123" i="1"/>
  <c r="Y122" i="1"/>
  <c r="X122" i="1"/>
  <c r="Y121" i="1"/>
  <c r="X121" i="1"/>
  <c r="Y120" i="1"/>
  <c r="X120" i="1"/>
  <c r="Y119" i="1"/>
  <c r="X119" i="1"/>
  <c r="Y118" i="1"/>
  <c r="X118" i="1"/>
  <c r="Y117" i="1"/>
  <c r="X117" i="1"/>
  <c r="Y116" i="1"/>
  <c r="X116" i="1"/>
  <c r="Y115" i="1"/>
  <c r="X115" i="1"/>
  <c r="Y114" i="1"/>
  <c r="X114" i="1"/>
  <c r="Y112" i="1"/>
  <c r="X112" i="1"/>
  <c r="Y111" i="1"/>
  <c r="X111" i="1"/>
  <c r="Y110" i="1"/>
  <c r="X110" i="1"/>
  <c r="Y109" i="1"/>
  <c r="X109" i="1"/>
  <c r="Y108" i="1"/>
  <c r="X108" i="1"/>
  <c r="Y106" i="1"/>
  <c r="X106" i="1"/>
  <c r="Y105" i="1"/>
  <c r="X105" i="1"/>
  <c r="Y104" i="1"/>
  <c r="X104" i="1"/>
  <c r="Y103" i="1"/>
  <c r="X103" i="1"/>
  <c r="Y101" i="1"/>
  <c r="X101" i="1"/>
  <c r="Y100" i="1"/>
  <c r="X100" i="1"/>
  <c r="Y99" i="1"/>
  <c r="X99" i="1"/>
  <c r="Y97" i="1"/>
  <c r="X97" i="1"/>
  <c r="Y96" i="1"/>
  <c r="X96" i="1"/>
  <c r="Y95" i="1"/>
  <c r="X95" i="1"/>
  <c r="Y94" i="1"/>
  <c r="X94" i="1"/>
  <c r="Y93" i="1"/>
  <c r="X93" i="1"/>
  <c r="Y92" i="1"/>
  <c r="X92" i="1"/>
  <c r="Y91" i="1"/>
  <c r="X91" i="1"/>
  <c r="Q91" i="1"/>
  <c r="Y90" i="1"/>
  <c r="X90" i="1"/>
  <c r="Y89" i="1"/>
  <c r="X89" i="1"/>
  <c r="Y87" i="1"/>
  <c r="Y86" i="1"/>
  <c r="X86" i="1"/>
  <c r="Q86" i="1"/>
  <c r="Y85" i="1"/>
  <c r="X85" i="1"/>
  <c r="I85" i="1"/>
  <c r="Y84" i="1"/>
  <c r="X84" i="1"/>
  <c r="Y83" i="1"/>
  <c r="X83" i="1"/>
  <c r="Y82" i="1"/>
  <c r="X82" i="1"/>
  <c r="I82" i="1"/>
  <c r="Y81" i="1"/>
  <c r="X81" i="1"/>
  <c r="Y80" i="1"/>
  <c r="X80" i="1"/>
  <c r="I80" i="1"/>
  <c r="Y79" i="1"/>
  <c r="X79" i="1"/>
  <c r="Y78" i="1"/>
  <c r="X78" i="1"/>
  <c r="Y77" i="1"/>
  <c r="X77" i="1"/>
  <c r="Y76" i="1"/>
  <c r="X76" i="1"/>
  <c r="Y75" i="1"/>
  <c r="X75" i="1"/>
  <c r="Y74" i="1"/>
  <c r="X74" i="1"/>
  <c r="Y73" i="1"/>
  <c r="X73" i="1"/>
  <c r="Y72" i="1"/>
  <c r="X72" i="1"/>
  <c r="Q72" i="1"/>
  <c r="Y71" i="1"/>
  <c r="X71" i="1"/>
  <c r="Y70" i="1"/>
  <c r="X70" i="1"/>
  <c r="Y69" i="1"/>
  <c r="X69" i="1"/>
  <c r="I69" i="1"/>
  <c r="Y68" i="1"/>
  <c r="X68" i="1"/>
  <c r="I68" i="1"/>
  <c r="Y67" i="1"/>
  <c r="X67" i="1"/>
  <c r="Y66" i="1"/>
  <c r="X66" i="1"/>
  <c r="I66" i="1"/>
  <c r="Y65" i="1"/>
  <c r="X65" i="1"/>
  <c r="Y64" i="1"/>
  <c r="X64" i="1"/>
  <c r="Y63" i="1"/>
  <c r="X63" i="1"/>
  <c r="Y62" i="1"/>
  <c r="X62" i="1"/>
  <c r="Y61" i="1"/>
  <c r="X61" i="1"/>
  <c r="Y60" i="1"/>
  <c r="X60" i="1"/>
  <c r="Y59" i="1"/>
  <c r="X59" i="1"/>
  <c r="Y58" i="1"/>
  <c r="X58" i="1"/>
  <c r="Y57" i="1"/>
  <c r="X57" i="1"/>
  <c r="Y55" i="1"/>
  <c r="X55" i="1"/>
  <c r="I55" i="1"/>
  <c r="Y54" i="1"/>
  <c r="X54" i="1"/>
  <c r="Y53" i="1"/>
  <c r="X53" i="1"/>
  <c r="Y52" i="1"/>
  <c r="X52" i="1"/>
  <c r="I52" i="1"/>
  <c r="Y51" i="1"/>
  <c r="X51" i="1"/>
  <c r="Y50" i="1"/>
  <c r="X50" i="1"/>
  <c r="Y49" i="1"/>
  <c r="X49" i="1"/>
  <c r="I49" i="1"/>
  <c r="Y48" i="1"/>
  <c r="X48" i="1"/>
  <c r="Q48" i="1"/>
  <c r="Y47" i="1"/>
  <c r="X47" i="1"/>
  <c r="R47" i="1"/>
  <c r="Y46" i="1"/>
  <c r="X46" i="1"/>
  <c r="I46" i="1"/>
  <c r="Y45" i="1"/>
  <c r="X45" i="1"/>
  <c r="I45" i="1"/>
  <c r="Y44" i="1"/>
  <c r="X44" i="1"/>
  <c r="Y43" i="1"/>
  <c r="X43" i="1"/>
  <c r="Y42" i="1"/>
  <c r="X42" i="1"/>
  <c r="I42" i="1"/>
  <c r="Y41" i="1"/>
  <c r="X41" i="1"/>
  <c r="I40" i="1"/>
  <c r="Y38" i="1"/>
  <c r="X38" i="1"/>
  <c r="I38" i="1"/>
  <c r="Y37" i="1"/>
  <c r="X37" i="1"/>
  <c r="Y36" i="1"/>
  <c r="X36" i="1"/>
  <c r="Q36" i="1"/>
  <c r="Y35" i="1"/>
  <c r="X35" i="1"/>
  <c r="I35" i="1"/>
  <c r="Y34" i="1"/>
  <c r="X34" i="1"/>
  <c r="Y33" i="1"/>
  <c r="X33" i="1"/>
  <c r="Y32" i="1"/>
  <c r="X32" i="1"/>
  <c r="Q32" i="1"/>
  <c r="Y31" i="1"/>
  <c r="X31" i="1"/>
  <c r="Y30" i="1"/>
  <c r="X30" i="1"/>
  <c r="Y29" i="1"/>
  <c r="X29" i="1"/>
  <c r="Y28" i="1"/>
  <c r="X28" i="1"/>
  <c r="Y27" i="1"/>
  <c r="X27" i="1"/>
  <c r="Y26" i="1"/>
  <c r="X26" i="1"/>
  <c r="Y25" i="1"/>
  <c r="X25" i="1"/>
  <c r="Y24" i="1"/>
  <c r="X24" i="1"/>
  <c r="Y23" i="1"/>
  <c r="X23" i="1"/>
  <c r="Q23" i="1"/>
  <c r="Y22" i="1"/>
  <c r="X22" i="1"/>
  <c r="Y20" i="1"/>
  <c r="X20" i="1"/>
  <c r="Y19" i="1"/>
  <c r="X19" i="1"/>
  <c r="I19" i="1"/>
  <c r="Y18" i="1"/>
  <c r="X18" i="1"/>
  <c r="Y17" i="1"/>
  <c r="X17" i="1"/>
  <c r="Y16" i="1"/>
  <c r="X16" i="1"/>
  <c r="Y15" i="1"/>
  <c r="X15" i="1"/>
  <c r="Y14" i="1"/>
  <c r="X14" i="1"/>
  <c r="Y13" i="1"/>
  <c r="X13" i="1"/>
  <c r="Y12" i="1"/>
  <c r="X12" i="1"/>
  <c r="Y11" i="1"/>
  <c r="X11" i="1"/>
  <c r="Y9" i="1"/>
  <c r="X9" i="1"/>
  <c r="Y8" i="1"/>
  <c r="X8" i="1"/>
  <c r="Y7" i="1"/>
  <c r="X7" i="1"/>
  <c r="Y6" i="1"/>
  <c r="X6" i="1"/>
  <c r="Y5" i="1"/>
  <c r="X5" i="1"/>
  <c r="Y4" i="1"/>
  <c r="X4" i="1"/>
  <c r="I4" i="1"/>
  <c r="Y3" i="1"/>
  <c r="X3" i="1"/>
  <c r="Y2" i="1"/>
  <c r="X2" i="1"/>
</calcChain>
</file>

<file path=xl/sharedStrings.xml><?xml version="1.0" encoding="utf-8"?>
<sst xmlns="http://schemas.openxmlformats.org/spreadsheetml/2006/main" count="3711" uniqueCount="1062">
  <si>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</si>
  <si>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</si>
  <si>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</si>
  <si>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</si>
  <si>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</si>
  <si>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</si>
  <si>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</si>
  <si>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</si>
  <si>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</si>
  <si>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</si>
  <si>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</si>
  <si>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</si>
  <si>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</si>
  <si>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 xml:space="preserve">Contract Manager </t>
  </si>
  <si>
    <t>Service</t>
  </si>
  <si>
    <t>Directorate</t>
  </si>
  <si>
    <t xml:space="preserve">Annual Value </t>
  </si>
  <si>
    <t>Total Contract Value</t>
  </si>
  <si>
    <t>VAT that Cannot be Recovered</t>
  </si>
  <si>
    <t>Type ITQ/ITT or Waiver</t>
  </si>
  <si>
    <t>Where is the contract held?  Department or Legal?</t>
  </si>
  <si>
    <t>In Pipeline Y/N</t>
  </si>
  <si>
    <t>Notes</t>
  </si>
  <si>
    <t xml:space="preserve">Unsuccesful Bidders Deleted From Folder </t>
  </si>
  <si>
    <t xml:space="preserve">Succesful Bidders Deleted From Folder </t>
  </si>
  <si>
    <t xml:space="preserve">GDPR </t>
  </si>
  <si>
    <t>Living Wage - 
In scope? Relating to our contract</t>
  </si>
  <si>
    <t>Paying Living Wage</t>
  </si>
  <si>
    <t>Strategic Contract Manager</t>
  </si>
  <si>
    <t>PROJECT CA1307</t>
  </si>
  <si>
    <t>Cycle to Work Scheme</t>
  </si>
  <si>
    <t>Arrangements for the WYCA Cycle to Work scheme</t>
  </si>
  <si>
    <t>N</t>
  </si>
  <si>
    <t>N/A</t>
  </si>
  <si>
    <t>Green Commute</t>
  </si>
  <si>
    <t>SME</t>
  </si>
  <si>
    <t>10315668</t>
  </si>
  <si>
    <t>Bronze</t>
  </si>
  <si>
    <t>Leonie Giles</t>
  </si>
  <si>
    <t xml:space="preserve">Finance </t>
  </si>
  <si>
    <t>Corporate Services</t>
  </si>
  <si>
    <t>On Application</t>
  </si>
  <si>
    <t>ITT</t>
  </si>
  <si>
    <t xml:space="preserve">Legal </t>
  </si>
  <si>
    <t>No</t>
  </si>
  <si>
    <t>CS</t>
  </si>
  <si>
    <t>PROJECT CA1310</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</si>
  <si>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</si>
  <si>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</si>
  <si>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</si>
  <si>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</si>
  <si>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</si>
  <si>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 / Tammie Radcliffe</t>
  </si>
  <si>
    <t>Employment &amp; Skills​</t>
  </si>
  <si>
    <t>Economic Services</t>
  </si>
  <si>
    <t>Legal</t>
  </si>
  <si>
    <t>Dynamic Purchasing System</t>
  </si>
  <si>
    <t>Yes</t>
  </si>
  <si>
    <t>CL</t>
  </si>
  <si>
    <t>PROJECT CA1146</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</si>
  <si>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</si>
  <si>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</si>
  <si>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</si>
  <si>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</si>
  <si>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</si>
  <si>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</si>
  <si>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</si>
  <si>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Services</t>
  </si>
  <si>
    <t>All categories</t>
  </si>
  <si>
    <t>JF</t>
  </si>
  <si>
    <t>WAIVER CSO 277</t>
  </si>
  <si>
    <t>Membership of the Association of Police and Crime Commissioners 2022/23</t>
  </si>
  <si>
    <t>Membership of the Association of Police and Crime Commissioners 2022/23. </t>
  </si>
  <si>
    <t>Annual renewal</t>
  </si>
  <si>
    <t>Association of Police and Crime Commissioners </t>
  </si>
  <si>
    <t>Carol Beanland </t>
  </si>
  <si>
    <t>Policing &amp; Crime</t>
  </si>
  <si>
    <t>Strategy, Communications &amp; Policing</t>
  </si>
  <si>
    <t>£31,200.00 </t>
  </si>
  <si>
    <t>Waiver</t>
  </si>
  <si>
    <t>PROJECT CA1506</t>
  </si>
  <si>
    <t>CI High Impact Technical Assessment – Cross Cutting / Market leading innovations</t>
  </si>
  <si>
    <t>Consultantancy to provide a technical appraisal of SME High Impact Innovation Fund grant applications for the Connecting Innovation programme in relation to cross cutting / market leading innovations</t>
  </si>
  <si>
    <t>IATP Limited</t>
  </si>
  <si>
    <t>07240310</t>
  </si>
  <si>
    <t>Louise Bermingham</t>
  </si>
  <si>
    <t>Business Support</t>
  </si>
  <si>
    <t>£0 - £22,500</t>
  </si>
  <si>
    <t>ITQ</t>
  </si>
  <si>
    <t>Department</t>
  </si>
  <si>
    <t>PROJECT CA1507</t>
  </si>
  <si>
    <t>CI Technical Appraisal spec Green Technology</t>
  </si>
  <si>
    <t>Consultantancy to provide a technical appraisal of SME High Impact Innovation Fund grant applications for the Connecting Innovation programme  in the specialist areas of Low Carbon and Green Technology</t>
  </si>
  <si>
    <t>Green Gain (Leeds) Ltd</t>
  </si>
  <si>
    <t>08575779</t>
  </si>
  <si>
    <t>PROJECT CA1508</t>
  </si>
  <si>
    <t>CI High Impact Technical Assessment – Digital Technology and Industrial Digitisation</t>
  </si>
  <si>
    <t>Consultantancy to provide a technical appraisal of SME High Impact Innovation Fund grant applications for the Connecting Innovation programme in relation to the specialist areas of Digital Technology &amp; Industrial Digitisation.</t>
  </si>
  <si>
    <t>AB Management Services</t>
  </si>
  <si>
    <t>SC186447</t>
  </si>
  <si>
    <t>PROJECT CA1509</t>
  </si>
  <si>
    <t>CI Technical Appraisal spec - Healthcare Technologies</t>
  </si>
  <si>
    <t>Consultantancy to provide a technical appraisal of SME High Impact Innovation Fund grant applications for the Connecting Innovation programme in relation to Healthcare Technology</t>
  </si>
  <si>
    <t>Medipex Ltd.</t>
  </si>
  <si>
    <t>PROJECT CA1421</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</si>
  <si>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</si>
  <si>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</si>
  <si>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</si>
  <si>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</si>
  <si>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</si>
  <si>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</si>
  <si>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WYCA Framework created </t>
  </si>
  <si>
    <t>PROJECT CA53161</t>
  </si>
  <si>
    <t xml:space="preserve">Digital Skills Framework </t>
  </si>
  <si>
    <t xml:space="preserve">Setting up a multiple supplier framework in order to train individuals in digital skills across West Yorkshire. </t>
  </si>
  <si>
    <t>The Skills Network; Backstage Academy (Training) Ltd; Generation: You Employed, UK; COGRAMMAR LTD; Apprentify Ltd</t>
  </si>
  <si>
    <t>06445363, GB117112067, 319334505, 10493520,10286725</t>
  </si>
  <si>
    <t>DP1091 Digital Skills Framework Courses Agreememnts</t>
  </si>
  <si>
    <t>MH</t>
  </si>
  <si>
    <t>PROJECT CA1550</t>
  </si>
  <si>
    <t>Transforming Cities Fund and Other Funded Programmes Strategic Delivery Partner 3 - Lot 2 - Highways Schemes</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</si>
  <si>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</si>
  <si>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Jacobs UK Limited
              </t>
  </si>
  <si>
    <t xml:space="preserve">2594504
</t>
  </si>
  <si>
    <t>Fiona Limb / Jude Wright-Wolfe</t>
  </si>
  <si>
    <t>Transforming Cities Fund</t>
  </si>
  <si>
    <t>Delivery</t>
  </si>
  <si>
    <t>Legal (TBC)</t>
  </si>
  <si>
    <t>PE</t>
  </si>
  <si>
    <t>Transforming Cities Fund and Other Funded Programmes Strategic Delivery Partner 3 - Lot 1 - Bus Stations</t>
  </si>
  <si>
    <t xml:space="preserve">WSP UK Ltd
</t>
  </si>
  <si>
    <t xml:space="preserve">01383511
</t>
  </si>
  <si>
    <t xml:space="preserve">Jacobs UK Limited
           </t>
  </si>
  <si>
    <t xml:space="preserve">Ove Arup and Partners UK Limited
               </t>
  </si>
  <si>
    <t xml:space="preserve">
-
</t>
  </si>
  <si>
    <t>WSP UK Ltd</t>
  </si>
  <si>
    <t>PROJECT CA1538</t>
  </si>
  <si>
    <t>Mass Transit Business Case Development Partner Lot 1</t>
  </si>
  <si>
    <t>Lot 1 - Business Case Development; Funding Bid Development; Transport Modelling; Economic / Carbon Appraisal; Expert Witness</t>
  </si>
  <si>
    <t>Jacobs U.K. Limited</t>
  </si>
  <si>
    <t>Stacey White</t>
  </si>
  <si>
    <t>Policy, Strategy &amp; Communications</t>
  </si>
  <si>
    <t>DW</t>
  </si>
  <si>
    <t>PROJECT CA1226</t>
  </si>
  <si>
    <t>Property Services Cleaning, Customer Care and Posting of Bus Timetables</t>
  </si>
  <si>
    <t>3+1+1+1+1</t>
  </si>
  <si>
    <t>Carlisle Security Services Ltd</t>
  </si>
  <si>
    <t>02654100</t>
  </si>
  <si>
    <t>Kaern Buckroyd / Jamie Butters</t>
  </si>
  <si>
    <t>Facilities &amp; Assets</t>
  </si>
  <si>
    <t>LR</t>
  </si>
  <si>
    <t>PROJECT  CA1088</t>
  </si>
  <si>
    <t>Provision of Real-Time Passenger Information Battery Powered Displays for Bus Stop Pole and Shelters</t>
  </si>
  <si>
    <t>VIX Technology</t>
  </si>
  <si>
    <t>03039051</t>
  </si>
  <si>
    <t>Graham Davies</t>
  </si>
  <si>
    <t>RB</t>
  </si>
  <si>
    <t>PROJECT CA1288</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</si>
  <si>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</si>
  <si>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</si>
  <si>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</si>
  <si>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</si>
  <si>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 xml:space="preserve">Economic &amp; Transport Policy </t>
  </si>
  <si>
    <t>Policy, Strategy &amp; Comms</t>
  </si>
  <si>
    <t>52896 / CA1385</t>
  </si>
  <si>
    <t>Bradford Interchange Carriageway - Construction</t>
  </si>
  <si>
    <t>The complete resurfacing of the carriageway at Bradford Interchange, included any repairs of the concrete deck that are needed. </t>
  </si>
  <si>
    <t>Balfour Beaty Civil Engineering Ltd</t>
  </si>
  <si>
    <t>Gina Dickson</t>
  </si>
  <si>
    <t>Transport and Property Services</t>
  </si>
  <si>
    <t>AM</t>
  </si>
  <si>
    <t>Renewable Electricity Supply</t>
  </si>
  <si>
    <t>The Combined Authority’s current call off contract with nPower via YPOs Electricity framework.</t>
  </si>
  <si>
    <t>Npower Commercial Gas Ltd</t>
  </si>
  <si>
    <t>Mark Gregory</t>
  </si>
  <si>
    <t>PROJECT CA1489</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</si>
  <si>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</si>
  <si>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</si>
  <si>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</si>
  <si>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</si>
  <si>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 / Andrew Potterton</t>
  </si>
  <si>
    <t>Economic Policy​</t>
  </si>
  <si>
    <t>PROJECT CA0239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</si>
  <si>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</si>
  <si>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</si>
  <si>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t>
  </si>
  <si>
    <t>Bus Shelters Limited</t>
  </si>
  <si>
    <t>01822681</t>
  </si>
  <si>
    <t>Jamie Butters</t>
  </si>
  <si>
    <t>Interim extension until new procurement takes place</t>
  </si>
  <si>
    <t>PROJECT CA1390</t>
  </si>
  <si>
    <t>Multi-disciplinary Legal Advice</t>
  </si>
  <si>
    <t>Provision of Legal Services Advice</t>
  </si>
  <si>
    <t>2+1</t>
  </si>
  <si>
    <t>Pinsent Masons LLP</t>
  </si>
  <si>
    <t>OC333653</t>
  </si>
  <si>
    <t>Morna Rajput</t>
  </si>
  <si>
    <t>Legal &amp; Governance Services​</t>
  </si>
  <si>
    <t>Call off from CCS Framework - Contract value estimated</t>
  </si>
  <si>
    <t>PROJECT CA1229</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</si>
  <si>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</si>
  <si>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</si>
  <si>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</si>
  <si>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</si>
  <si>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</si>
  <si>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Corporate Services - (IT)</t>
  </si>
  <si>
    <t>PROJECT CA1369</t>
  </si>
  <si>
    <t>Brownfield Housing Fund &amp; Housing Pipeline Revenue Fund Consultant</t>
  </si>
  <si>
    <t>Multidisciplinary Technical Services Consultancy</t>
  </si>
  <si>
    <t xml:space="preserve">2 x 12 months </t>
  </si>
  <si>
    <t>01383511</t>
  </si>
  <si>
    <t>Patricia Davey / Rebecca Greenwood</t>
  </si>
  <si>
    <t>Economic Implementation</t>
  </si>
  <si>
    <t>Call off Contract via Task Orders</t>
  </si>
  <si>
    <t>Mass Transit Business Case Development Partner Lot 2</t>
  </si>
  <si>
    <t>Lot 2 - Stakeholder Management, Consultation, Engagement and Objection Management</t>
  </si>
  <si>
    <t>Mott MacDonald Limited</t>
  </si>
  <si>
    <t>PROJECT CA54172</t>
  </si>
  <si>
    <t>SEN Taxi Services June 2022</t>
  </si>
  <si>
    <t>Provision of Taxi Services for SEN children for June 2022</t>
  </si>
  <si>
    <t>Multiple (See Batch 707)</t>
  </si>
  <si>
    <t>Sharon Chapman</t>
  </si>
  <si>
    <t>Transport Operations​</t>
  </si>
  <si>
    <t>Mobility Services</t>
  </si>
  <si>
    <t>To be replaced with SEN DPS</t>
  </si>
  <si>
    <t>PROJECT CA1585</t>
  </si>
  <si>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</si>
  <si>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</si>
  <si>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</si>
  <si>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</si>
  <si>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PROJECT CA51895</t>
  </si>
  <si>
    <t>Mechanical &amp; Electrical Maintenance/Repair Contract</t>
  </si>
  <si>
    <t>Maintenance and reactive repairs to mechanical and electrical installations and assets across WYCA’s portfolio of properties and on-street assets.</t>
  </si>
  <si>
    <t>ECG Building Maintenance Ltd</t>
  </si>
  <si>
    <t>SC147376</t>
  </si>
  <si>
    <t>Phil Burton</t>
  </si>
  <si>
    <t>DP 533 ECG Building Maintenance Limited TAs ECG Facilities Services</t>
  </si>
  <si>
    <t>PROJECT CA1227</t>
  </si>
  <si>
    <t>SME Consultancy Services</t>
  </si>
  <si>
    <t>Oxford Innovation Services</t>
  </si>
  <si>
    <t>07860991</t>
  </si>
  <si>
    <t>Javinder Rooprai</t>
  </si>
  <si>
    <t>PROJECT CA1504</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</si>
  <si>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</si>
  <si>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</si>
  <si>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</si>
  <si>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</si>
  <si>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</si>
  <si>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Thomas</t>
  </si>
  <si>
    <t>Mass Transit Business Case Development Partner Lot 3</t>
  </si>
  <si>
    <t>Lot 3 – Client Side Management</t>
  </si>
  <si>
    <t>Turner &amp; Townsend Project Management Ltd</t>
  </si>
  <si>
    <t>PROJECT CA1487</t>
  </si>
  <si>
    <t>CoSA interim contract following VEAT notice</t>
  </si>
  <si>
    <t>Core bespoke transport system for managing bus services and on-street assets.</t>
  </si>
  <si>
    <t>SYSTRA Ltd</t>
  </si>
  <si>
    <t>03383212</t>
  </si>
  <si>
    <t>Graham Browne</t>
  </si>
  <si>
    <t>PROJECT CA1373</t>
  </si>
  <si>
    <t>Demand Responsive Bus Service Trial for Leeds City Region</t>
  </si>
  <si>
    <t>Demand Responsive Bus Service Trial for routes based within the Leeds City Region.</t>
  </si>
  <si>
    <t>First West Yorkshire Limtied</t>
  </si>
  <si>
    <t>Fiona Whitehead</t>
  </si>
  <si>
    <t>Bus Services</t>
  </si>
  <si>
    <t>PROJECT CA1527</t>
  </si>
  <si>
    <t>Wakefield SEN Taxi Tender - Interim Period</t>
  </si>
  <si>
    <t>Batch 697 - Home to School transport for children with Special Educational Needs &amp; Disabilities in the Wakefield District of West Yorkshire via taxis &amp; minibuses.</t>
  </si>
  <si>
    <t>Various</t>
  </si>
  <si>
    <t>TBC</t>
  </si>
  <si>
    <t>PROJECT CA0249</t>
  </si>
  <si>
    <t>CCTV Digital Upgrade - Hardware installation and ongoing annual servicing.</t>
  </si>
  <si>
    <t>CCTV Digital Upgrade</t>
  </si>
  <si>
    <t>BT</t>
  </si>
  <si>
    <t>01800000</t>
  </si>
  <si>
    <t>Lucy Wild</t>
  </si>
  <si>
    <t>PROJECT CA1308</t>
  </si>
  <si>
    <t>Safety, Accessibility and Efficiency Programme - Lead Consultant</t>
  </si>
  <si>
    <t>Provision of a lead consultant to support on safety, accessibility and efficiency programmes aimed at ensuring bus stations and associated travel centres are best able to meet the needs of buildings.  Procurement exercise carried out by Turner and Townsend.</t>
  </si>
  <si>
    <t>Kier Construction</t>
  </si>
  <si>
    <t>02099533</t>
  </si>
  <si>
    <t>Royston Colley</t>
  </si>
  <si>
    <t>Procurement completed by Turner and Townsend</t>
  </si>
  <si>
    <t>PROJECT CA1345</t>
  </si>
  <si>
    <t>Integrated Corporate Systems - Enterprise resource Programme (ERP) Technology Selection</t>
  </si>
  <si>
    <t>Technology One</t>
  </si>
  <si>
    <t>Habib Iqbal</t>
  </si>
  <si>
    <t>Open Tender</t>
  </si>
  <si>
    <t>PROJECT CA1252</t>
  </si>
  <si>
    <t>Hardware Partner</t>
  </si>
  <si>
    <t>WYCA Hardware Partner for all hardware related matters. The first requirement for this service is to provide services relating to the Corporate Technology Programme (CTP).</t>
  </si>
  <si>
    <t xml:space="preserve">PROJECT CA1498 </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</si>
  <si>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</si>
  <si>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</si>
  <si>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</si>
  <si>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</si>
  <si>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Customer Services​</t>
  </si>
  <si>
    <t>PROJECT CA1429</t>
  </si>
  <si>
    <t>Real Time Information System</t>
  </si>
  <si>
    <t xml:space="preserve"> Provision of an Advanced Yorkshire &amp; Humber Real Time Information System and associated services to the Combined Authority (the Services)</t>
  </si>
  <si>
    <t>Vix Technology (UK) Ltd</t>
  </si>
  <si>
    <t>PROJECT CA1010</t>
  </si>
  <si>
    <t>Batch 673 - Leeds District - May 2019</t>
  </si>
  <si>
    <t>Batch 673 Leeds District Service 30 - Horsforth - Clariant Development - Pudsey Services 31/32 - Horsforth local sevices 3 Years May 2019 to May 2022</t>
  </si>
  <si>
    <t>CT Plus and Squarepeg</t>
  </si>
  <si>
    <t>Wendy Dunwell</t>
  </si>
  <si>
    <t>PROJECT CA1367</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</si>
  <si>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</si>
  <si>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</si>
  <si>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</si>
  <si>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Ambrose White</t>
  </si>
  <si>
    <t>PROJECT CA0978</t>
  </si>
  <si>
    <t>Combined Authority - Feasibility &amp; Assurance Appraisal Panel Framework</t>
  </si>
  <si>
    <t>The West Yorkshire Combined Authority is seeking to appoint a suitably qualified and experienced consultant organisation to provide advice and support in the appraisal of project business cases.</t>
  </si>
  <si>
    <t>Yes - 1 year</t>
  </si>
  <si>
    <t>Arcadis Consulting (UK) Limited</t>
  </si>
  <si>
    <t>01093549</t>
  </si>
  <si>
    <t>Ian McNichol</t>
  </si>
  <si>
    <t>Portfolio Management Office​</t>
  </si>
  <si>
    <t>PROJECT CA1259</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</si>
  <si>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</si>
  <si>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</si>
  <si>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</si>
  <si>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</si>
  <si>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PROJECT CA1218</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</si>
  <si>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</si>
  <si>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</si>
  <si>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</si>
  <si>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</si>
  <si>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</si>
  <si>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Transport Policy &amp; Strategy - Rail</t>
  </si>
  <si>
    <t>Policy, Strategy and Communications</t>
  </si>
  <si>
    <t>PROJECT CA1526</t>
  </si>
  <si>
    <t>Leeds City Region Exploring Enterprise Programme</t>
  </si>
  <si>
    <t xml:space="preserve">Provision of a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</si>
  <si>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</si>
  <si>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</si>
  <si>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Jane Green</t>
  </si>
  <si>
    <t>PROJECT 51215</t>
  </si>
  <si>
    <t>Franchising Business Case Development</t>
  </si>
  <si>
    <t>Consultancy Support for Business Case Development for a Franchising Assessment</t>
  </si>
  <si>
    <t>PricewaterhouseCoopers LLP (PWC)</t>
  </si>
  <si>
    <t>OC303525</t>
  </si>
  <si>
    <t xml:space="preserve">Thomas Lock </t>
  </si>
  <si>
    <t>Policy &amp; Development</t>
  </si>
  <si>
    <t>PROJECT CA1191</t>
  </si>
  <si>
    <t>Elland Grip 3-4 Station</t>
  </si>
  <si>
    <t>Design of Elland Station Grip 3-4 via the CCS Project Management Full Design Team Services (PMFDTS) Framework</t>
  </si>
  <si>
    <t>Atkins Ltd</t>
  </si>
  <si>
    <t>00688424</t>
  </si>
  <si>
    <t>Thomas Murphy</t>
  </si>
  <si>
    <t>Implementation - Transport</t>
  </si>
  <si>
    <t>PROJECT CA1181</t>
  </si>
  <si>
    <t>CSM Assessor</t>
  </si>
  <si>
    <t xml:space="preserve"> Common Safety Method (CSM) support to develop and deliver proposals for a new rail station at Elland, in Calderdale</t>
  </si>
  <si>
    <t>SNC Lavalin Ltd</t>
  </si>
  <si>
    <t>03062722</t>
  </si>
  <si>
    <t>Development</t>
  </si>
  <si>
    <t>Framework agreement over 4 year term (to max £1m)</t>
  </si>
  <si>
    <t>PROJECT CA0067</t>
  </si>
  <si>
    <t>Real Time Information System - Tender - Lot 3 - Historical Reporting</t>
  </si>
  <si>
    <t>Hosted software service to provide data in realation to Real Time Information System - Tender - Lot 3 - Historical Reporting</t>
  </si>
  <si>
    <t>r2p</t>
  </si>
  <si>
    <t>05803344</t>
  </si>
  <si>
    <t>PROJECT CA1231</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</si>
  <si>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</si>
  <si>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</si>
  <si>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</si>
  <si>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</si>
  <si>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Trade &amp; Investment​</t>
  </si>
  <si>
    <t xml:space="preserve">PROJECT CA1483 </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</si>
  <si>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</si>
  <si>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</si>
  <si>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</si>
  <si>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</si>
  <si>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Communications</t>
  </si>
  <si>
    <t xml:space="preserve">Variation from £300K 
Oct 2022, Taking up first 12 month extensuion </t>
  </si>
  <si>
    <t>PROJECT CA1479</t>
  </si>
  <si>
    <t>Implementation Services for Technology Ones ERP Solution</t>
  </si>
  <si>
    <t xml:space="preserve">G cloud call off contract for the implementation services for Technology One's ERP solution One Council. </t>
  </si>
  <si>
    <t xml:space="preserve">Habib Iqbal </t>
  </si>
  <si>
    <t>PROJECT CA1550 (Call Off)</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</si>
  <si>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</si>
  <si>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</si>
  <si>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</si>
  <si>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PROJECT CA51317</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</si>
  <si>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</si>
  <si>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</si>
  <si>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</si>
  <si>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</si>
  <si>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</si>
  <si>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Research &amp; Intelligence​</t>
  </si>
  <si>
    <t>Initial award value: £118,000 consists of unit cost and annual support of £10.300 per year. £300k includes all potential future purchases.</t>
  </si>
  <si>
    <t>PROJECT CA49137</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</si>
  <si>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</si>
  <si>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</si>
  <si>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</si>
  <si>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 xml:space="preserve">Private Limited Company </t>
  </si>
  <si>
    <t>ICT Services</t>
  </si>
  <si>
    <t>PROJECT CA0068</t>
  </si>
  <si>
    <t>Real Time Information System - Tender - Lot 4 - Open Data Platform</t>
  </si>
  <si>
    <t>Cloud hosted software service in relatin to Real Time Information System - Open Data Platform.  Data is managed for all buses and all bus stops in Yorkshire and surroundings and  includes SMS, web and mobile applications where demand will vary significantly during times of adverse weather and traffic conditions.</t>
  </si>
  <si>
    <t>PROJECT 57104</t>
  </si>
  <si>
    <t>Organisational Change Delivery Partner</t>
  </si>
  <si>
    <t>Consultancy to seek an organisational change partner to support the implementation of the recommended structure and operating model.</t>
  </si>
  <si>
    <t xml:space="preserve">Deloitte LLP </t>
  </si>
  <si>
    <t xml:space="preserve">OC303675 </t>
  </si>
  <si>
    <t xml:space="preserve">Silver </t>
  </si>
  <si>
    <t>Alice Rowland</t>
  </si>
  <si>
    <t>DP1082 CA57104 Call Off Framework Agreement</t>
  </si>
  <si>
    <t>Contract Variation from £192,720 to £250,320</t>
  </si>
  <si>
    <t>PROJECT CA1230</t>
  </si>
  <si>
    <t xml:space="preserve">Wide Area Network </t>
  </si>
  <si>
    <t>Wide Area Network</t>
  </si>
  <si>
    <t>Virgin Media Business Limited</t>
  </si>
  <si>
    <t>01785381</t>
  </si>
  <si>
    <t>PROJECT CA0803</t>
  </si>
  <si>
    <t>Wellington House - Furniture</t>
  </si>
  <si>
    <t>Office furniture at Wellington House.</t>
  </si>
  <si>
    <t>Gresham Office Furniture Ltd</t>
  </si>
  <si>
    <t>04509527</t>
  </si>
  <si>
    <t>Phil Davies</t>
  </si>
  <si>
    <t>PROJECT CA0343</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</si>
  <si>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</si>
  <si>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</si>
  <si>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</si>
  <si>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</si>
  <si>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PROJECT CA1443</t>
  </si>
  <si>
    <t xml:space="preserve">Schools Cycle and Scooter Storage </t>
  </si>
  <si>
    <t>Cycle and scooter storage provider to supply schools with secure cycle and scooter storage facilities.</t>
  </si>
  <si>
    <t>Yes (option 1yr)</t>
  </si>
  <si>
    <t>LOCKIT SAFE LTD</t>
  </si>
  <si>
    <t>02777297</t>
  </si>
  <si>
    <t>Gavin Wood</t>
  </si>
  <si>
    <t>PROJECT CA0771</t>
  </si>
  <si>
    <t>Leeds City Region Household Survey Research</t>
  </si>
  <si>
    <t>Delivery of a household survey for Leeds City Region. The survey will provide a snapshot view of issues for the population including community satisfaction, transport needs and attitudes towards housing.</t>
  </si>
  <si>
    <t>Ipsos MORI North</t>
  </si>
  <si>
    <t>01640855</t>
  </si>
  <si>
    <t>Tom Gifford</t>
  </si>
  <si>
    <t>PROJECT CA0924</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</si>
  <si>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</si>
  <si>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</si>
  <si>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</si>
  <si>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</si>
  <si>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</si>
  <si>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Jamie Butters / David Dufton</t>
  </si>
  <si>
    <t xml:space="preserve">PROJECT CA1322 </t>
  </si>
  <si>
    <t>Printing and Distribution of Bus Timetables</t>
  </si>
  <si>
    <t>Printing and Distribution of Bus Timetables for every bus service in the county.</t>
  </si>
  <si>
    <t>2yrs</t>
  </si>
  <si>
    <t>T&amp;P Print Limited</t>
  </si>
  <si>
    <t>09908839</t>
  </si>
  <si>
    <t>Karla Wakefield</t>
  </si>
  <si>
    <t>PROJECT CA1168</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</si>
  <si>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</si>
  <si>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</si>
  <si>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</si>
  <si>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</si>
  <si>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</si>
  <si>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Contract Variation 1 - Additional cost £9791.53 - Total value updated to include. RB 5.5.21
Contract Variation 3 - Additonal cost £33398.95 - Total va;lue updated RB 5.5.21.</t>
  </si>
  <si>
    <t>PROJECT CA1490</t>
  </si>
  <si>
    <t xml:space="preserve">Bus Network Design and Highway Infrastructure Consultancy </t>
  </si>
  <si>
    <t xml:space="preserve">Consultancy support to undertake an evidence-based approach to reviewing and re-scoping the bus network </t>
  </si>
  <si>
    <t>PROJECT 58916</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</si>
  <si>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</si>
  <si>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</si>
  <si>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</si>
  <si>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</si>
  <si>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HR</t>
  </si>
  <si>
    <t>Future variations to keep an eye on when the need for appointments arise</t>
  </si>
  <si>
    <t>PROEJCT CA1459</t>
  </si>
  <si>
    <t>Waste Disposal - Wellington House and Bus Stations</t>
  </si>
  <si>
    <t>Provision of waste management services.</t>
  </si>
  <si>
    <t>Yes 3+1+1</t>
  </si>
  <si>
    <t>Suez Recycling and Recovery UK Ltd</t>
  </si>
  <si>
    <t>02291198</t>
  </si>
  <si>
    <t>Liam Needham</t>
  </si>
  <si>
    <t>PROJECT 56973</t>
  </si>
  <si>
    <t>Bus Franchising Support Services</t>
  </si>
  <si>
    <t xml:space="preserve">Support Services for Bus Franchising Business Case Development - PMO and Programme Management Support. </t>
  </si>
  <si>
    <t xml:space="preserve">No </t>
  </si>
  <si>
    <t>Deloitte LLP</t>
  </si>
  <si>
    <t>OC303675</t>
  </si>
  <si>
    <t>PROJECT CA1141</t>
  </si>
  <si>
    <t>Replacement of Passenger Lifts and Service Contract at Bradford Interchange</t>
  </si>
  <si>
    <t>Full refurbishment of public lifts including provision of temporary stair lift and service contract.</t>
  </si>
  <si>
    <t xml:space="preserve">Classic Lifts </t>
  </si>
  <si>
    <t>02487116</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</si>
  <si>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</si>
  <si>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</si>
  <si>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Thrive Economics (Formerley ADD specialists limited)</t>
  </si>
  <si>
    <t>Seamus McDonnell</t>
  </si>
  <si>
    <t>Name changed 30/01/2023</t>
  </si>
  <si>
    <t>PROJECT CA1423</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</si>
  <si>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</si>
  <si>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</si>
  <si>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</si>
  <si>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</si>
  <si>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</si>
  <si>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Original contract (for 9 mths)22/3/21-31/12/21. Variation to extend 1yr (1/2/22-31/1/23) approved 20/12/21.</t>
  </si>
  <si>
    <t>PROJECT CA51315</t>
  </si>
  <si>
    <t>Connecting Innovation Intensive Support and Brokerage</t>
  </si>
  <si>
    <t xml:space="preserve">Delivery of tailored individual packages of innovation support to SME’s in the Leeds City Region </t>
  </si>
  <si>
    <t>RTC North Ltd</t>
  </si>
  <si>
    <t>PROJECT CA0881</t>
  </si>
  <si>
    <t>Money Collections and Associated Services YPO Mini Competition</t>
  </si>
  <si>
    <t>The collection, transport and delivery of money and other related goods within the Combined Authority’s districts.</t>
  </si>
  <si>
    <t>31/11/2022</t>
  </si>
  <si>
    <t>31/11/2023</t>
  </si>
  <si>
    <t>G4S Cash solutions UK Ltd</t>
  </si>
  <si>
    <t>00354883</t>
  </si>
  <si>
    <t>Extension option taken for 1 year</t>
  </si>
  <si>
    <t>Waiver CSO 177</t>
  </si>
  <si>
    <t>Pulsant Datacentre Extension</t>
  </si>
  <si>
    <t>Payment for 12 months of service (with the option to extend for a further 12 months) at Pulsant Datacentre. This includes the physical hosting of critical WYCA ICT Services (Skype, Contact Centres, VDI, Databases, Teams) and associated connectivity between Wellington House and the Pulsant Datacentre</t>
  </si>
  <si>
    <t xml:space="preserve">Pulsant Data Services </t>
  </si>
  <si>
    <t>03625671</t>
  </si>
  <si>
    <t>PROJECT CA1385</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</si>
  <si>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</si>
  <si>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</si>
  <si>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</si>
  <si>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07159352</t>
  </si>
  <si>
    <t>Software and Licensing For Travel and Transport Data and Analysis</t>
  </si>
  <si>
    <t>N/a</t>
  </si>
  <si>
    <t>Basemap Limited</t>
  </si>
  <si>
    <t>Richard Dale</t>
  </si>
  <si>
    <t>DP 811 CA49132 Basemap Ltd</t>
  </si>
  <si>
    <t>PROJECT CA49089</t>
  </si>
  <si>
    <t>Export Support Services</t>
  </si>
  <si>
    <t xml:space="preserve">The West Yorkshire Combined Authority working in partnership with Leeds City Region Enterprise Partnership (LEP) Is looking to appoint a Service Provider to deliver an export programme for creative businesses across Leeds City Region. This scheme will be part of the £1.5m Creative Catalyst programme delivering a suite of business support targeted at creative businesses across Leeds City Region.  </t>
  </si>
  <si>
    <t xml:space="preserve">Indielab Ltd </t>
  </si>
  <si>
    <t>PROJECT CA1316</t>
  </si>
  <si>
    <t xml:space="preserve">Service Management ITIL </t>
  </si>
  <si>
    <t>Service Management Partner to provide guidance on all areas of the ITIL framework.</t>
  </si>
  <si>
    <t>Pink Elephant EMEA Limited</t>
  </si>
  <si>
    <t>04974611</t>
  </si>
  <si>
    <t>Bill Cookson</t>
  </si>
  <si>
    <t>PROJECT 58982</t>
  </si>
  <si>
    <t>Quarterly Economic Survey - Leading Indicator Intelligence</t>
  </si>
  <si>
    <t xml:space="preserve">The West Yorkshire Combined Authority wishes to procure a quarterly indicator survey of business intelligence to provide timely insight on business confidence and performance across the Leeds City Region. </t>
  </si>
  <si>
    <t>As required</t>
  </si>
  <si>
    <t>West &amp; North Yorkshire Chamber of Commerce</t>
  </si>
  <si>
    <t>Thomas Purvis</t>
  </si>
  <si>
    <t>PROJECT CA1503</t>
  </si>
  <si>
    <t>Young Persons Media Support</t>
  </si>
  <si>
    <t>Support from a marketing agency to provide media support, on behalf of MCard – the West Yorkshire Ticketing Company Ltd and the West Yorkshire Bus
Alliance to launch a new simplified ticketing offer for bus travel for under 19s across West Yorkshire.</t>
  </si>
  <si>
    <t>Brandon Mont T/A Principles Agency</t>
  </si>
  <si>
    <t>Sharon Presley</t>
  </si>
  <si>
    <t>PROJECT CA1205</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</si>
  <si>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</si>
  <si>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</si>
  <si>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</si>
  <si>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PROJECT CA58320</t>
  </si>
  <si>
    <t>Business Change Implementation Support</t>
  </si>
  <si>
    <t>The supplier will provide business change resources for the implementation of Technology One solution.</t>
  </si>
  <si>
    <t>Socitm Advisory Limited</t>
  </si>
  <si>
    <t>Project CA1549</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</si>
  <si>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</si>
  <si>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</si>
  <si>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</si>
  <si>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</si>
  <si>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</si>
  <si>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PROJECT 51725</t>
  </si>
  <si>
    <t>AEB DPS - Further Competition - Bus Driver Training</t>
  </si>
  <si>
    <t xml:space="preserve">Bus Driver Training Via AEB DPS </t>
  </si>
  <si>
    <t>REALISE LEARNING AND EMPLOYMENT LIMITED</t>
  </si>
  <si>
    <t>Lindesey Johnson</t>
  </si>
  <si>
    <t>PROJECT CA1358</t>
  </si>
  <si>
    <t>Business Case for Bus Reform Options - Network Navigation</t>
  </si>
  <si>
    <t>Creative agency to take and develop the existing design principles of the Leeds Core Network project so that they can be delivered across the wider West Yorkshire core network. Includes the  production of a suite of designs/ documents that can be given to the appointed CA contractor for manufacture and installation across the West Yorkshire core network.</t>
  </si>
  <si>
    <t>Transdev Blazefield</t>
  </si>
  <si>
    <t>02605399</t>
  </si>
  <si>
    <t>Helen Ellerton</t>
  </si>
  <si>
    <t>Economic &amp; Transport Policy</t>
  </si>
  <si>
    <t>PROJECT 57005</t>
  </si>
  <si>
    <t xml:space="preserve">West Yorkshire Young Poets Laureate   </t>
  </si>
  <si>
    <t>Programme to work with schools to deliver creative opportunites and appoint Young Poet Laureates for West Yorkshire</t>
  </si>
  <si>
    <t xml:space="preserve">National Literacy Trust </t>
  </si>
  <si>
    <t xml:space="preserve">05836486  </t>
  </si>
  <si>
    <t xml:space="preserve">Jim Hinks/Becky Collier </t>
  </si>
  <si>
    <t>DP 508 The National Literacy Trust</t>
  </si>
  <si>
    <t xml:space="preserve">PROJECT CA56257 </t>
  </si>
  <si>
    <t xml:space="preserve">Marketing Support for Enterprise Skills Programme 2 </t>
  </si>
  <si>
    <t xml:space="preserve">A full-service marketing agency to work with WYCA to develop a marketing and engagement strategy for the Enterprise West Yorkshire programme. </t>
  </si>
  <si>
    <t>Pearson Crossland Direct Ltd t/a Ewe Agency</t>
  </si>
  <si>
    <t xml:space="preserve">Bronze </t>
  </si>
  <si>
    <t>Lauren Trueman</t>
  </si>
  <si>
    <t>CMS</t>
  </si>
  <si>
    <t>PROJECT CA1309</t>
  </si>
  <si>
    <t>Cycle Storage Provider</t>
  </si>
  <si>
    <t>We are looking to appoint a cycle storage provider to supply end users such as schools, colleges, universities and businesses with secure cycle storage facilities.</t>
  </si>
  <si>
    <t>Private Limited Company</t>
  </si>
  <si>
    <t>02777397</t>
  </si>
  <si>
    <t xml:space="preserve">Contract extension option taken for 1 year from 31/08/2021 to 31/08/2022. New prices of raw materials agreed and put into contract </t>
  </si>
  <si>
    <t>PROJECT CA1221</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</si>
  <si>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</si>
  <si>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</si>
  <si>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Softcat PLC / Dogma Group</t>
  </si>
  <si>
    <t>02174990 / 12096627</t>
  </si>
  <si>
    <t>Haq Nawaz</t>
  </si>
  <si>
    <t>PROJECT CA1293</t>
  </si>
  <si>
    <t>Mobile Phone Contract</t>
  </si>
  <si>
    <t>PROJECT CA????</t>
  </si>
  <si>
    <t>Multifuctional Devices, managed print and content services</t>
  </si>
  <si>
    <t>Provision of Multifunctional devices</t>
  </si>
  <si>
    <t>Canon (UK) Ltd</t>
  </si>
  <si>
    <t>Available 2 year extenison taken.</t>
  </si>
  <si>
    <t>Project CA1546</t>
  </si>
  <si>
    <t>OPE Phase 8 Consultant</t>
  </si>
  <si>
    <t>The West Yorkshire Combined Authority, as part of the West Yorkshire One Public Estate (OPE) Partnership, is seeking consultant support to explore the impact of Covid-19 on public sector land and property in our town centres.  This Statement of Requirements will outline the aims and services that will be commissioned to support the project.</t>
  </si>
  <si>
    <t>Bryony Chipp</t>
  </si>
  <si>
    <t>09/02/2023 - Variation from £82,492.50
Contract end date changed from 31/05/2022</t>
  </si>
  <si>
    <t>PROJECT 56549</t>
  </si>
  <si>
    <t>Channel 4 Mentoring</t>
  </si>
  <si>
    <t>creen Yorkshire will design and deliver a blended, bespoke and impactful
mentoring scheme to be delivered over 6 months of intensive support, designed to meet the needs of the above target cohort from across Leeds City Region. Nurturing and retaining skills and talent within the region should be at the forefront of the scheme, with a focus on diversity to ensure diverse talent is given the opportunity to thrive in the industry.</t>
  </si>
  <si>
    <t>Screen Yorkshire Ltd</t>
  </si>
  <si>
    <t xml:space="preserve">Becky Collier </t>
  </si>
  <si>
    <t>PROJECT CA1559</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</si>
  <si>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</si>
  <si>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</si>
  <si>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</si>
  <si>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</si>
  <si>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</si>
  <si>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</si>
  <si>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PROJECT 50621</t>
  </si>
  <si>
    <t xml:space="preserve">Temp Labour and Hard to Fill Vacancies </t>
  </si>
  <si>
    <t xml:space="preserve">Neutral vendor relationship for temp labour provision and hard to fill vancancies. </t>
  </si>
  <si>
    <t xml:space="preserve">Comensura Limited </t>
  </si>
  <si>
    <t xml:space="preserve">Jenny Sharp </t>
  </si>
  <si>
    <t>W-286</t>
  </si>
  <si>
    <t>Approval for the Procurement of Apprenticeship Training Provider</t>
  </si>
  <si>
    <t>Transport Planning Technician Apprenticeshiptraining standard x 5</t>
  </si>
  <si>
    <t>Leeds College of Building</t>
  </si>
  <si>
    <t>Diane Forsyth</t>
  </si>
  <si>
    <t>PROJECT 557731</t>
  </si>
  <si>
    <t xml:space="preserve">Cloud Infrastructure Project </t>
  </si>
  <si>
    <t>A supplier to implement the migration of the servers, services and applications which are included within the scope of the High Level Design (“the HLD”) to the Microsoft Azure Cloud from the current on-premise facilities at the Rotherham data centre and WYCA’s premises at Wellington House in Leeds.</t>
  </si>
  <si>
    <t>UBDS IT Consulting Limited</t>
  </si>
  <si>
    <t xml:space="preserve">Zubair Rasib </t>
  </si>
  <si>
    <t xml:space="preserve"> Level 2 Capability Mapping</t>
  </si>
  <si>
    <t>Scope of Services: complete scope of service mapping at Level 2 e.g. 'Manage Learning &amp; Development' Document as-is and highlight capabilities which require changing / are new. also support with drafting of a report to go to the June CA meeting. Develop and agree the role of the management team and decision making structure.</t>
  </si>
  <si>
    <t>Deloitte</t>
  </si>
  <si>
    <t>Joanne Grigg</t>
  </si>
  <si>
    <t>PROJECT CA1505</t>
  </si>
  <si>
    <t>Office Supplies and Stationery</t>
  </si>
  <si>
    <t>YPO Framework call-off to procure new office supplies and stationery supplier.</t>
  </si>
  <si>
    <t>Lyreco UK Limited</t>
  </si>
  <si>
    <t>00442696</t>
  </si>
  <si>
    <t>Diane Fell</t>
  </si>
  <si>
    <t>PROJECT CA53398</t>
  </si>
  <si>
    <t>Specialist Consultancy Support</t>
  </si>
  <si>
    <t>Provision of specialist support and advice to businesses to support recovery, become more resilient, and go from survival and sustainability into growth.</t>
  </si>
  <si>
    <t>Full Circle Management Solutions Ltd</t>
  </si>
  <si>
    <t>NI602544</t>
  </si>
  <si>
    <t>Alex Waugh</t>
  </si>
  <si>
    <t>MCA Digital Programme Partner</t>
  </si>
  <si>
    <t>The CA is looking for a partner to review project documentation and contribute to the sign-off process.</t>
  </si>
  <si>
    <t xml:space="preserve">SSG Advisory Ltd </t>
  </si>
  <si>
    <t>David Gill</t>
  </si>
  <si>
    <t>PROJECT 53154</t>
  </si>
  <si>
    <t>Programme Management - Bus Franchising Assessment</t>
  </si>
  <si>
    <t>Bus Franchising Assessment - Programme Management Support</t>
  </si>
  <si>
    <t>PROJECT CA1304</t>
  </si>
  <si>
    <t>Urban Transport Group New Website Project including Support and Development</t>
  </si>
  <si>
    <t>Website Development and Support</t>
  </si>
  <si>
    <t>Creative Concern</t>
  </si>
  <si>
    <t>04582786</t>
  </si>
  <si>
    <t>James Kershaw</t>
  </si>
  <si>
    <t>Urban Transport Group</t>
  </si>
  <si>
    <t>Project CA1598</t>
  </si>
  <si>
    <t>Promoting skills programmes in Leeds City Region to Boost Economic Recovery</t>
  </si>
  <si>
    <t>We are looking for an agency that can develop and deliver an overarching campaign strategy, media bookings and regular PR activity</t>
  </si>
  <si>
    <t>ilk agency</t>
  </si>
  <si>
    <t xml:space="preserve">Andrew Wood </t>
  </si>
  <si>
    <t>PROJECT CA1484</t>
  </si>
  <si>
    <t>Marketing Campaign Promoting Skills Programmes to Boost the Economic Recovery in Leeds City Region</t>
  </si>
  <si>
    <t>The development and delivery an overarching campaign strategy, media bookings, artwork (based on existing creative route and guidelines) and regular PR activity.</t>
  </si>
  <si>
    <t>Halston Marketing</t>
  </si>
  <si>
    <t>10466144</t>
  </si>
  <si>
    <t>PROJECT 59404</t>
  </si>
  <si>
    <t xml:space="preserve">Digital Cluster Mapping Research </t>
  </si>
  <si>
    <t>The West Yorkshire Combined Authority (WYCA) wishes to procure expert support to help further our understanding of industry strengths/ clusters of activity across the digital tech sector within West Yorkshire (WY).</t>
  </si>
  <si>
    <t xml:space="preserve">As required </t>
  </si>
  <si>
    <t xml:space="preserve">Perspective Economics Limited </t>
  </si>
  <si>
    <t>NI649980</t>
  </si>
  <si>
    <t>Sarah Bowes</t>
  </si>
  <si>
    <t>Waiver CSO 215</t>
  </si>
  <si>
    <t>Dream</t>
  </si>
  <si>
    <t>Annual support and maintenance</t>
  </si>
  <si>
    <t>Dream Limited</t>
  </si>
  <si>
    <t>02707764</t>
  </si>
  <si>
    <t>Project CA1545</t>
  </si>
  <si>
    <t>Installation of PV Panels, Bradford Interchange</t>
  </si>
  <si>
    <t xml:space="preserve">Installation of PV Panels, Bradford Interchange-The works shall include a full design and installation of PV panels </t>
  </si>
  <si>
    <t>Phoenix Renewables Ltd T/A The Phoenix Works</t>
  </si>
  <si>
    <t>W-291</t>
  </si>
  <si>
    <t>PulsantData Centre extension for another year until 31st December 2023.</t>
  </si>
  <si>
    <t>Payment for another 12 months of services at Pulsant Datacentre.This includes physical hostingof telephonyand call centresystem, and VPN.Including the associated connectivity between Wellington House and the Pulsant Data Centre.</t>
  </si>
  <si>
    <t>Pulsant</t>
  </si>
  <si>
    <t>PROJECT CA0814</t>
  </si>
  <si>
    <t>Legal Advice and Support for Rail Projects</t>
  </si>
  <si>
    <t>Further competition from Lot 4 Transport Rail of the Wider Public Services Legal Service Panel Agreement framework</t>
  </si>
  <si>
    <t>Addleshaw Goddard LLP</t>
  </si>
  <si>
    <t>OC318149</t>
  </si>
  <si>
    <t>Javid Daji</t>
  </si>
  <si>
    <t>PROJECT NO. CA1602</t>
  </si>
  <si>
    <t>Footfall Data Tool</t>
  </si>
  <si>
    <t>A request for quotations for the provision of a footfall data tool.</t>
  </si>
  <si>
    <t>Citi Logik Ltd</t>
  </si>
  <si>
    <t>Tom Purvis</t>
  </si>
  <si>
    <t>DP1096 CA1246 Consultancy Services Agreement Consultancy Services Agreement Local Footfall Tracker</t>
  </si>
  <si>
    <t>Contract Variriation from £29,950 to £45,000</t>
  </si>
  <si>
    <t>PROJECT CA57916</t>
  </si>
  <si>
    <t>Specification Development - Public Transport Data Management System (CoSA)</t>
  </si>
  <si>
    <t>Consultancy to scope the specification of the COSA system replacement (Combined Services &amp; Assets)</t>
  </si>
  <si>
    <t xml:space="preserve">Tim Rivett Consulting Ltd </t>
  </si>
  <si>
    <t>0092263</t>
  </si>
  <si>
    <t>PROJECT CA1246</t>
  </si>
  <si>
    <t>Support, Maintenance and upgrade costs for the G-Cloud Modern.Gov System.</t>
  </si>
  <si>
    <t>Audio visual webcasting for WYCA committee room</t>
  </si>
  <si>
    <t xml:space="preserve">Civica UK Limited </t>
  </si>
  <si>
    <t>01628868</t>
  </si>
  <si>
    <t>Angie Shearon</t>
  </si>
  <si>
    <t>PROJECT CA1488</t>
  </si>
  <si>
    <t>Marketing support for Entrepreneurial Development Programme</t>
  </si>
  <si>
    <t>Integrated agency to develop compelling integrated digital first advertising campaign to highlight self-employment/business start-up as a career option to all areas and communities in West Yorkshire.</t>
  </si>
  <si>
    <t>ENGAGING EDUCATION</t>
  </si>
  <si>
    <t>07769023</t>
  </si>
  <si>
    <t>WAIVER CSO 279</t>
  </si>
  <si>
    <t>Neurodiversity, young people, and violence research (part 2) </t>
  </si>
  <si>
    <t>Following on from the successful research undertaken in the neurodiversity workstream in 2021/22, the VRU seek to continue and expand the neurodiversity research that Rocket Science completed in the last financial year using the recommendations outlined in the research report. </t>
  </si>
  <si>
    <t>Rocket Science</t>
  </si>
  <si>
    <t>SC219011</t>
  </si>
  <si>
    <t>Julia Clough</t>
  </si>
  <si>
    <t>WAIVER CSO 283</t>
  </si>
  <si>
    <t>Adversity Trauma and Resilience Evaluation partner (part 2)</t>
  </si>
  <si>
    <t xml:space="preserve">Following on from the successful evaluation undertaken in the Adversity, Trauma and Resilienceworkstream in 2021/22, theVRUand the HCPseek to continue and developthe evaluation and learningproject that Rocket Science completedin the last financial year. </t>
  </si>
  <si>
    <t>31/03/2023 </t>
  </si>
  <si>
    <t>WAIVER CSO 278</t>
  </si>
  <si>
    <t>Drugs &amp; Alcohol research (part 2) </t>
  </si>
  <si>
    <t>Following on from the successful research undertaken in the drug and alcohol workstream in 2021/22, the VRU seek to continue and expand the drugs and alcohol research that HumanKind completed in the last financial year using the recommendations outlined in the research report. </t>
  </si>
  <si>
    <t>HumanKind</t>
  </si>
  <si>
    <t>VCSE</t>
  </si>
  <si>
    <t>CE005701</t>
  </si>
  <si>
    <t>PROJECT CA1356</t>
  </si>
  <si>
    <t>Business Intelligence Database 2021</t>
  </si>
  <si>
    <t>Provision of a business intelligence database to provide detailed insight into the locations, activities, structure and performance of the business base across Leeds City Region, with access required for Leeds City Region LEP and a number of local authority partners.</t>
  </si>
  <si>
    <t>+1yr+1yr</t>
  </si>
  <si>
    <t>Bureau van Dijk Electronic Publishing Ltd</t>
  </si>
  <si>
    <t>02323741</t>
  </si>
  <si>
    <t>James Hopton</t>
  </si>
  <si>
    <t xml:space="preserve">Licencing and maintenance for spatial mapping software - Geographic Information System (GIS) </t>
  </si>
  <si>
    <t xml:space="preserve">Call off RM3821 for licencing and maintenance for spatial mapping software - Geographic Information System (GIS) </t>
  </si>
  <si>
    <t>ESRI (UK) Limited</t>
  </si>
  <si>
    <t>01288342</t>
  </si>
  <si>
    <t>Andrew Fitzpatrick / Haq Nawaz</t>
  </si>
  <si>
    <t>PROJECT CA1366</t>
  </si>
  <si>
    <t>Provision of Pool Bikes for Bike Friendly Businesses</t>
  </si>
  <si>
    <t>Provision of  bikes for use as pool bikes in businesses and community groups across West Yorkshire.</t>
  </si>
  <si>
    <t>Active Cycling Projects Ltd</t>
  </si>
  <si>
    <t>08428383</t>
  </si>
  <si>
    <t>PROJECT CA1282</t>
  </si>
  <si>
    <t>SAN Framework Call-Off</t>
  </si>
  <si>
    <t>SAN Servers HTE Framework Call off</t>
  </si>
  <si>
    <t>Tintri (UK) Limited</t>
  </si>
  <si>
    <t>07696044</t>
  </si>
  <si>
    <t>PROJECT 57071</t>
  </si>
  <si>
    <t>West Yorkshire Housing Strategy</t>
  </si>
  <si>
    <t xml:space="preserve">Development of a Regional Housing Strategy </t>
  </si>
  <si>
    <t>North Housing Consulting Ltd</t>
  </si>
  <si>
    <t>Rebecca Greenwood</t>
  </si>
  <si>
    <t>PROJECT CA1537</t>
  </si>
  <si>
    <t>Connecting Innovation Interim and Summative Assessment</t>
  </si>
  <si>
    <t>Independent evaluator to undertake an interim assessment and final evaluation/‘summative assessment’ of the Connecting Innovation programme.</t>
  </si>
  <si>
    <t>Carney Green LLP</t>
  </si>
  <si>
    <t>OC384639</t>
  </si>
  <si>
    <t>PROJECT CA1470</t>
  </si>
  <si>
    <t>Business start up intelligence</t>
  </si>
  <si>
    <t>Provision of  data to enhance understanding of the business start up landscape in the Leeds City Region.</t>
  </si>
  <si>
    <t>BankSearch Information Consultancy Limited</t>
  </si>
  <si>
    <t>03955592</t>
  </si>
  <si>
    <t xml:space="preserve">
Careers and skills interventions with pupils and/or their influencers (parents and teachers).
Lot 2 -  to focus on peers surporting students targeted through Lot 1.
</t>
  </si>
  <si>
    <t xml:space="preserve">
Lot 2 - C&amp;K Careers</t>
  </si>
  <si>
    <t xml:space="preserve">
3039360</t>
  </si>
  <si>
    <t>PROJECT NO. CA1608</t>
  </si>
  <si>
    <t>Marine Aggregates Study</t>
  </si>
  <si>
    <t xml:space="preserve">The study’s primary purpose is to identify infrastructure requirements, land requirements and safeguarding requirements (primarily in a Town Planning context) within the region to facilitate the significant increase in the supply and delivery of marine aggregate into the region for the next 15yrs. </t>
  </si>
  <si>
    <t>Royal Haskoning</t>
  </si>
  <si>
    <t>Michael Long</t>
  </si>
  <si>
    <t>PROJECT CA52508</t>
  </si>
  <si>
    <t>Programme to Develop a Positive Culture Within Small Businesses Across West Yorkshire</t>
  </si>
  <si>
    <t>Progress Marketing Ltd</t>
  </si>
  <si>
    <t>04763109</t>
  </si>
  <si>
    <t>PROJECT CA1554</t>
  </si>
  <si>
    <t>The Hub Incubation Project Consultation</t>
  </si>
  <si>
    <t>Consultant to: Provide support to the participating SEND Careers Hub schools/colleges to deliver the Hub Incubation Project and evaluation Act as an Ambassador for the SEND Careers Hub Incubation Project locally, regionally, and nationally. Help to collect and share learnings from the project.</t>
  </si>
  <si>
    <t>Talentino Ltd</t>
  </si>
  <si>
    <t>07565722</t>
  </si>
  <si>
    <t>James Ghafoor</t>
  </si>
  <si>
    <t>PROJECT CA1416</t>
  </si>
  <si>
    <t xml:space="preserve">Technology Forge - g-cloud call off </t>
  </si>
  <si>
    <t>Technology Forge Cloud Migration.</t>
  </si>
  <si>
    <t>The Technology Forge Limited</t>
  </si>
  <si>
    <t>02293004</t>
  </si>
  <si>
    <t>Phil Burton / Haq Nawaz</t>
  </si>
  <si>
    <t>PROJECT CA1529</t>
  </si>
  <si>
    <t>Real-Time system delivery support</t>
  </si>
  <si>
    <t>Consultant support in the delivery of the New Yorkshire real-time system over a 12 month period.</t>
  </si>
  <si>
    <t>Waysphere Ltd</t>
  </si>
  <si>
    <t>PROJECT CA1581</t>
  </si>
  <si>
    <t>Transforming Travel Centres RIBA 4 Designs</t>
  </si>
  <si>
    <t>West Yorkshire Combined Authority (WYCA) is seeking to appoint a design consultant to: 1. Develop RIBA 4 designs for the refurbishment/remodelling of Metro Travel Centres, which are located within our estate of bus stations throughout West Yorkshire.</t>
  </si>
  <si>
    <t>Stephen George &amp; Partners LLP</t>
  </si>
  <si>
    <t>OC350268</t>
  </si>
  <si>
    <t xml:space="preserve">Louise Ratcliffe </t>
  </si>
  <si>
    <t>The end date for the RIBA4 designs is 08/2022 but the works for the project will continue until January 2023 and this includes the Principal Designer role that will be undertaken by SGP (who are completing the RIBA4 designs</t>
  </si>
  <si>
    <t>PROJECT CA1610</t>
  </si>
  <si>
    <t>Safety of Women and Girls - Feedback tool and microsite</t>
  </si>
  <si>
    <t>This marketing brief will focus on safety on public transport and more specifically the bus network, where a budget of £25,000 has been allocated to produce and deliver a West Yorkshire wide campaign to introduce a new safety feedback feature that will be accessible via the MCard Mobile App.</t>
  </si>
  <si>
    <t xml:space="preserve">09489501
</t>
  </si>
  <si>
    <t>Tom Heap</t>
  </si>
  <si>
    <t>PROJECT CA1567</t>
  </si>
  <si>
    <t>Acorn and Acorn Profiler software with Paycheck, Paycheck Disposable and Paycheck Equivalised G-Cloud Call Off</t>
  </si>
  <si>
    <t>Provision of a postcode level segmentation with profiling system that classifies the population by demographic, lifestyle and behavioural characteristics. Plus gross household income, disposable income and equivalised income data at postcode level.</t>
  </si>
  <si>
    <t>CACI LIMITED</t>
  </si>
  <si>
    <t>Andrew Fitzpatrick</t>
  </si>
  <si>
    <t>PROJECT CA1346</t>
  </si>
  <si>
    <t>E-Learning New Starter Induction and Health &amp; Safety Training</t>
  </si>
  <si>
    <t>Provision of an Induction &amp; Health &amp; Safety E-Learning suite which will form part of our employee induction program.</t>
  </si>
  <si>
    <t>Human Focus International Limited</t>
  </si>
  <si>
    <t>02867124</t>
  </si>
  <si>
    <t>Claire Bird</t>
  </si>
  <si>
    <t>Corporate Services - HR</t>
  </si>
  <si>
    <t>PROJECT CA1532</t>
  </si>
  <si>
    <t>Area Map and Guide Production Aug 2021</t>
  </si>
  <si>
    <t>Area maps and guides for bus services • Bradford • Calderdale • Leeds • North Kirklees • South Kirklees • Wakefield • Wharfedale • Leeds City Centre.</t>
  </si>
  <si>
    <t>Lovell Johns</t>
  </si>
  <si>
    <t>01214692</t>
  </si>
  <si>
    <t>PROJECT CA1604</t>
  </si>
  <si>
    <t>West Yorkshire International Trade Strategy – Baseline &amp; Targets Tender Specification</t>
  </si>
  <si>
    <t xml:space="preserve">Leeds City Region LEP in partnership with the West Yorkshire Combined Authority is working with partners across the region to produce a new West Yorkshire International Trade Strategy. </t>
  </si>
  <si>
    <t>University of Leeds</t>
  </si>
  <si>
    <t>RC000658</t>
  </si>
  <si>
    <t>Waiver CSO 152</t>
  </si>
  <si>
    <t xml:space="preserve">Membership of the Institute of Customer Service </t>
  </si>
  <si>
    <t xml:space="preserve">Institute of Customer Service </t>
  </si>
  <si>
    <t>03316394</t>
  </si>
  <si>
    <t>Dave Pearson</t>
  </si>
  <si>
    <t>PROJECT CA1464</t>
  </si>
  <si>
    <t>REBiz Telemarketing Campaign</t>
  </si>
  <si>
    <t>Provision of a telemarketing agency to conduct a seasonal telemarketing campaign aimed at reaching SME businesses across the West and North Yorkshire to increase awareness of the Resource Efficient Business (REBiz) programme and the support it offers to SMEs in West (WY) and North Yorkshire (NY).</t>
  </si>
  <si>
    <t>Link Telemarketing B2B Ltd</t>
  </si>
  <si>
    <t>07528847</t>
  </si>
  <si>
    <t>Kelly Handley-Marsh</t>
  </si>
  <si>
    <t>Economic Services Business Support</t>
  </si>
  <si>
    <t>PROJECT CA1605</t>
  </si>
  <si>
    <t>West Yorkshire Combined Authority Brief - Creative Industries Showcase</t>
  </si>
  <si>
    <t>The Leeds City Region Trade and Investment team wishes to develop a Creative Industries: Sector Showcase document in a digital format initially, to profile the significant strengths of the Creative Industries sector in Leeds City Region, for international audiences.</t>
  </si>
  <si>
    <t>Under The Moon Ltd</t>
  </si>
  <si>
    <t>WAIVER CSO 271</t>
  </si>
  <si>
    <t>Arab Health 2023 </t>
  </si>
  <si>
    <t>Participation at Arab Health 2023 (30 January – 2 February 2023) as part of the UK Pavilion and delegation.</t>
  </si>
  <si>
    <t>Medilink UK</t>
  </si>
  <si>
    <t>Amanda Potter</t>
  </si>
  <si>
    <t>Waiver CSO 292</t>
  </si>
  <si>
    <t>Business sustainability management course for new programme staff</t>
  </si>
  <si>
    <t xml:space="preserve">Procurement is for role specific training courses for staff moving onto the new Business Sustainability Programme from April 2023. </t>
  </si>
  <si>
    <t>University of Cambridge via edX for Business</t>
  </si>
  <si>
    <t>Other (please specify in Notes)</t>
  </si>
  <si>
    <t>Vincent McCabe</t>
  </si>
  <si>
    <t>Education Institution (CLC)</t>
  </si>
  <si>
    <t>PROJECT CA1493</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</si>
  <si>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</si>
  <si>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</si>
  <si>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</si>
  <si>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</si>
  <si>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DP 723 Consultancy Services Agreement Health Assured</t>
  </si>
  <si>
    <t>Waiver CSO 238</t>
  </si>
  <si>
    <t>Licence renewal for three Basemap analysis tools: Highways Analyst, TRACC and DataCutter</t>
  </si>
  <si>
    <t>Licence renewals</t>
  </si>
  <si>
    <t>PROJECT 58422</t>
  </si>
  <si>
    <t>Summative Assessment of the Leeds City Region Growth Service</t>
  </si>
  <si>
    <t xml:space="preserve">The West Yorkshire Combined Authority is seeking an independent evaluator to undertake a summative assessment of the Leeds City Region Growth Service. The programme is part funded by the European Regional Development Fund (“ERDF”) for England 2014-2020.  
We require the summative assessment report to be completed and final report submitted by 31 March 2023. This is a practical report with recommendations that will inform our future delivery in 2023-2026.  </t>
  </si>
  <si>
    <t xml:space="preserve">Kada Research Limited </t>
  </si>
  <si>
    <t>Legal issued variation of contract 25/01/23 to correct issues they had made.</t>
  </si>
  <si>
    <t>PROJECT CA1519</t>
  </si>
  <si>
    <t xml:space="preserve">REBiz Interim and Summative Assessment </t>
  </si>
  <si>
    <t>Consultant assessment of the effectiveness of the REBiz programme (both interim and summative)</t>
  </si>
  <si>
    <t>Optimat Ltd</t>
  </si>
  <si>
    <t>SC141727</t>
  </si>
  <si>
    <t>Enterprise Electronic Information
Management Health Check</t>
  </si>
  <si>
    <t>A service to review and assess maturity of
current data strategy and usage of
Microsoft 365 / SharePoint to identify
opportunities for improvements</t>
  </si>
  <si>
    <t>In-Form Consult</t>
  </si>
  <si>
    <t>Joanne Walsh</t>
  </si>
  <si>
    <t>PROJECT CA1117</t>
  </si>
  <si>
    <t>Lift &amp; Escalator Consultancy Services</t>
  </si>
  <si>
    <t>TUV-SUD Limited</t>
  </si>
  <si>
    <t>SC215164</t>
  </si>
  <si>
    <t>PROJECT 53607</t>
  </si>
  <si>
    <t>Insurance Brokerage</t>
  </si>
  <si>
    <t xml:space="preserve">Insurance brokerage services to the Combined Authority for Insurance renewals, negotiation, advice, reviews, risks, claims </t>
  </si>
  <si>
    <t xml:space="preserve">Griffiths and Armour </t>
  </si>
  <si>
    <t>01774735</t>
  </si>
  <si>
    <t>Katie Hurrell</t>
  </si>
  <si>
    <t>Finance​</t>
  </si>
  <si>
    <t>PROJECT CA1591</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</si>
  <si>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</si>
  <si>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</si>
  <si>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</si>
  <si>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</si>
  <si>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 xml:space="preserve">Contract variation from £16,800.00 - extension taken </t>
  </si>
  <si>
    <t>West Yorkshire Combined Authority (WYCA) is seeking to appoint a design consultant to: 1. Develop RIBA 4 designs for the refurbishment/remodelling of Metro Travel Centres, which are located within our estate of bus stations throughout West Yorkshire. The RIBA 3 designs for each Travel Centre will be provided on award. 2. Apply the design principles to produce developed designs for Travel Centres in the following locations to determine indicative refurbishment costs: • Bradford • Huddersfield 3. Completion of Principal Designer activities as per CDM2015.</t>
  </si>
  <si>
    <t>Louise Ratliffe</t>
  </si>
  <si>
    <t xml:space="preserve">Waiver CSO 294 </t>
  </si>
  <si>
    <t>Molten Mouse MCard app Annual Support </t>
  </si>
  <si>
    <t>Annual support and monitoring of MCard App which allows purchase of smartcard tickets for Android devices. </t>
  </si>
  <si>
    <t xml:space="preserve">Molten Mouse </t>
  </si>
  <si>
    <t>Waiver CSO 296</t>
  </si>
  <si>
    <t>Verifone Inc. (via Haven Systems Ltd)</t>
  </si>
  <si>
    <t>Replacement of 13 Travel Centre Chip &amp; PIN card payment devices which are integrated into the tilling systems supplied by Haven Systems for the retailing of c. £7million of bus and rail travel tickets and travel passes</t>
  </si>
  <si>
    <t>31/03/2027 </t>
  </si>
  <si>
    <t>PROJECT 59563</t>
  </si>
  <si>
    <t>Strategic Business Growth Programme Summative Assessment</t>
  </si>
  <si>
    <t xml:space="preserve">The purpose of this project is to invite proposals for an independent evaluation of West Yorkshire Combined Authority’s (the Combined Authority) European Regional Development Fund (ERDF) funded Strategic Business Growth Extension programme (SBG).  </t>
  </si>
  <si>
    <t xml:space="preserve">Javinder Rooprai </t>
  </si>
  <si>
    <t>PROJECT NO. CA1564</t>
  </si>
  <si>
    <t>Sustainable Travel Project – Climate Change Strategy – West Yorkshire Healthcare System</t>
  </si>
  <si>
    <t>To provide sustainable travel support through a series of consultant led workshops to West Yorkshire &amp; Harrogate Integrated Care System (ICS) to achieve net zero goals, air quality and climate change targets in the healthcare system.</t>
  </si>
  <si>
    <t>Steer</t>
  </si>
  <si>
    <t>Caroline Pintar</t>
  </si>
  <si>
    <t>PROJECT CA0379</t>
  </si>
  <si>
    <t xml:space="preserve">DECs &amp; EPCs Assessments </t>
  </si>
  <si>
    <t>Consultant required to undertake DEC and EPC assessments on WYCA owned assets</t>
  </si>
  <si>
    <t>White Young Green Limited</t>
  </si>
  <si>
    <t>05111508</t>
  </si>
  <si>
    <t>WAIVER CSO 274</t>
  </si>
  <si>
    <t>LinkedIn Talent Insights</t>
  </si>
  <si>
    <t>LinkedIn Talent Insights provides users with access to real-time LinkedIn data and insights on talent pools, geographies, skill levels and company information drawn from the LinkedIn social networking platform. Talent Insights translates LinkedIn member profiles (over 25 million UK users) into unique data points with this information aggregated and standardised for comparison. The specific areas for the Combined Authority who will benefit from procuring this subscription are the Economic Services Directorate (Trade and Investment) and the Strategy, Policy and Communications Directorate (Research and Intelligence) when assessing data requests to support the organisation’s objectives and providing insight into market trends.</t>
  </si>
  <si>
    <t>Linkedin</t>
  </si>
  <si>
    <t>Tony Corby</t>
  </si>
  <si>
    <t>WAIVER CSO 280</t>
  </si>
  <si>
    <t>RTIG membership fees for 3 years</t>
  </si>
  <si>
    <t>This is for the payment of fee’s to continue membership of RTIG(Real Time information Group)</t>
  </si>
  <si>
    <t>RTIG</t>
  </si>
  <si>
    <t>PROJECT  CA1327</t>
  </si>
  <si>
    <t>Equality and Diversity E Learning package</t>
  </si>
  <si>
    <t>Provision of  Equality and Diversity E Learning  for approximately 570 users.</t>
  </si>
  <si>
    <t>1+1+1</t>
  </si>
  <si>
    <t>Inclusive Learning Ltd</t>
  </si>
  <si>
    <t>07307261</t>
  </si>
  <si>
    <t>PROJECT CA1518</t>
  </si>
  <si>
    <t>WYCA E Learning: Induction portal for H&amp;S, ED&amp;I and GDPR</t>
  </si>
  <si>
    <t>Provision of an E-Learning suite to encompass all aspects of mandatory induction training and ongoing annual statutory training, including: Health &amp; Safety, GDPR and Equality, Diversity &amp; Inclusion.</t>
  </si>
  <si>
    <t>iHASCO</t>
  </si>
  <si>
    <t>06447099</t>
  </si>
  <si>
    <t>PROJECT CA1588</t>
  </si>
  <si>
    <t>Interim Summative Assessment of the LCR Growth Service</t>
  </si>
  <si>
    <t xml:space="preserve">The Leeds City Region Enterprise Partnership (LEP) (working in partnership with the West Yorkshire Combined Authority) is seeking an independent evaluator to undertake interim summative assessment of the Leeds City Region Growth Service. </t>
  </si>
  <si>
    <t>add specialists</t>
  </si>
  <si>
    <t>Jo Wilkinson</t>
  </si>
  <si>
    <t>Waiver CSO 167</t>
  </si>
  <si>
    <t>RTIG Membership Subscription for 3 years</t>
  </si>
  <si>
    <t>RTIG Membership Subscription</t>
  </si>
  <si>
    <t>Real Time Information Group</t>
  </si>
  <si>
    <t>05037998</t>
  </si>
  <si>
    <t>PROJECT CA1560</t>
  </si>
  <si>
    <t>First Time Management Training</t>
  </si>
  <si>
    <t>Provision of First Time Management Training</t>
  </si>
  <si>
    <t>Calderdale College</t>
  </si>
  <si>
    <t>Catherine Lunn</t>
  </si>
  <si>
    <t>WAIVER CSO 147</t>
  </si>
  <si>
    <t>FMP Payrite Renewal</t>
  </si>
  <si>
    <t>1999</t>
  </si>
  <si>
    <t>annual renewal</t>
  </si>
  <si>
    <t>FMP Global</t>
  </si>
  <si>
    <t>Carval - HR and Access Control</t>
  </si>
  <si>
    <t>WAIVER CSO 270</t>
  </si>
  <si>
    <t>Umbraco Security Certification </t>
  </si>
  <si>
    <t>Security certification qualification training required for ICT staff using the Umbraco software</t>
  </si>
  <si>
    <t>Umbraco</t>
  </si>
  <si>
    <t>PROJECT CA1099</t>
  </si>
  <si>
    <t>Electrical Audit Consultancy</t>
  </si>
  <si>
    <t>Electrical Audit Consultancy - Review existing lift installations, provide ad-hoc support and annual inspections.</t>
  </si>
  <si>
    <t>Certsure LLP</t>
  </si>
  <si>
    <t>OC379918</t>
  </si>
  <si>
    <t>Waiver CSO 185</t>
  </si>
  <si>
    <t>ePay(PT-X)</t>
  </si>
  <si>
    <t>Bottomline Technologies Limited</t>
  </si>
  <si>
    <t>08098450</t>
  </si>
  <si>
    <t>PROJECT 55831</t>
  </si>
  <si>
    <t>ATM Provision at WYCA Bus Stations</t>
  </si>
  <si>
    <t>ATMs at West Yorkshire Combined Authority Bus Stations</t>
  </si>
  <si>
    <t>NoteMachine UK Limited</t>
  </si>
  <si>
    <t>Veronika Askin</t>
  </si>
  <si>
    <t>Master Vendor Temp Labour and Perm Recruitment</t>
  </si>
  <si>
    <t>Mastrer vendor and total talent management for permenant recruitment and temprorary labour.</t>
  </si>
  <si>
    <t xml:space="preserve">Reed Specilist Recruitment Limited </t>
  </si>
  <si>
    <t>PROJECT CA0266</t>
  </si>
  <si>
    <t>AccessBus Service in Calderdale and Kirklees</t>
  </si>
  <si>
    <t>This project is to tender the operating contracts for the delivery of the Access Bus service in the Calderdale and Kirklees districts.</t>
  </si>
  <si>
    <t>TLC Travel Ltd</t>
  </si>
  <si>
    <t>Evaluation of the Getting Building Fund</t>
  </si>
  <si>
    <t>The West Yorkshire Combined Authority’s (the CA) wish to commission an external
consultancy to conduct an initial interim, and later, a full evaluation of the Getting Building
Fund (GBF).</t>
  </si>
  <si>
    <t>Genecon Limited</t>
  </si>
  <si>
    <t>08840919 </t>
  </si>
  <si>
    <t>Kamila Nowicka</t>
  </si>
  <si>
    <t>Gas</t>
  </si>
  <si>
    <t>Supply of Gas</t>
  </si>
  <si>
    <t>Corona Energy Retail 4 Limited</t>
  </si>
  <si>
    <t>02798334</t>
  </si>
  <si>
    <t>Consultant to Manage Grant Services for Business Energy Crisis</t>
  </si>
  <si>
    <t xml:space="preserve">£100k from a £1mil pot to secure a supplier to </t>
  </si>
  <si>
    <t>Umi Commercial</t>
  </si>
  <si>
    <t>£72,355.96 </t>
  </si>
  <si>
    <t>PROJECT CA1357</t>
  </si>
  <si>
    <t>Halifax Bus Station Construction</t>
  </si>
  <si>
    <t>Refurbishment of Halifax Bus Station</t>
  </si>
  <si>
    <t>no</t>
  </si>
  <si>
    <t>Willmott Dixon Construction</t>
  </si>
  <si>
    <t>Mark Auger</t>
  </si>
  <si>
    <t>n</t>
  </si>
  <si>
    <t>Not originally added to Contracts Register.  Added 06/03/2023.</t>
  </si>
  <si>
    <t>n/a</t>
  </si>
  <si>
    <t>Waiver CSO 293</t>
  </si>
  <si>
    <t>WYCA / Leedswatch Service Level Agreement </t>
  </si>
  <si>
    <t>Monitoring of bus stations across West Yorkshire Monitoring of bus stations across West Yorkshire </t>
  </si>
  <si>
    <t>Leeds City Council </t>
  </si>
  <si>
    <t>Karen Buckroyd</t>
  </si>
  <si>
    <t>Council</t>
  </si>
  <si>
    <t>Waiver CSO 297</t>
  </si>
  <si>
    <t>Waiver request to purchase annual maintenance and 
Extended Legacy Tiered Support for legacy systems until
CI Anywhere go-live</t>
  </si>
  <si>
    <t xml:space="preserve">Annual support and maintenance including essential 
upgrades for the following systems
• Dream - Financial ledger
</t>
  </si>
  <si>
    <t xml:space="preserve">Annual support and maintenance including essential 
upgrades for the following systems
• Dream - Financial ledger
• Payrite – Payroll system
• Firmstep – Online recruitment system integrated 
with Carval
</t>
  </si>
  <si>
    <t xml:space="preserve"> Payrite</t>
  </si>
  <si>
    <t xml:space="preserve"> Firmstep</t>
  </si>
  <si>
    <t>Waiver CSO 298</t>
  </si>
  <si>
    <t>Haven Travel Centre Tilling Systems 2023/27 </t>
  </si>
  <si>
    <t xml:space="preserve">Annual support of 15 EPOS tilling systems (terminals, touchscreens, printers, card readers and associated software) at Travel Centres for the retailing of c. £7million of bus and rail travel tickets and travel passes. 
Includes helpdesk, remote and on-site support, repair/replace of faulty equipment, software upgrades and bug fixes. Covers 7 days per week, 8am to 10pm. </t>
  </si>
  <si>
    <t>Haven Systems Ltd</t>
  </si>
  <si>
    <t>65,868 </t>
  </si>
  <si>
    <t>Waiver CSO 301</t>
  </si>
  <si>
    <t>City Region Sustainable Transport Settlement (CRSTS) –
West Yorkshire Rail Accessibility Package - Small-scale 
Station Improvements (41)</t>
  </si>
  <si>
    <t>To enable development of a robust scope of works for the 
small-scale Customer Accessibility and Inclusivity Station 
Improvements as part of GRIP Stage 4.</t>
  </si>
  <si>
    <t>Northern</t>
  </si>
  <si>
    <t>Helen Ford</t>
  </si>
  <si>
    <t>Marketing and Communications Services</t>
  </si>
  <si>
    <t>McCann Erickson Central Limited t/a McCann Leeds</t>
  </si>
  <si>
    <t>Public Limited Company</t>
  </si>
  <si>
    <t>01983874</t>
  </si>
  <si>
    <t>Kate McRoy / Manon Jones</t>
  </si>
  <si>
    <t>Legal Services</t>
  </si>
  <si>
    <t>Total Framework value £2m across all awarded suppliers</t>
  </si>
  <si>
    <t>Steffco Ltd t/a Resource</t>
  </si>
  <si>
    <t>03234103</t>
  </si>
  <si>
    <t>The Ark Marketing &amp; Media Ltd</t>
  </si>
  <si>
    <t>Thompson Brand Partners Ltd</t>
  </si>
  <si>
    <t>03745303</t>
  </si>
  <si>
    <t xml:space="preserve">West Yorkshire Transport &amp; Active Mode Count </t>
  </si>
  <si>
    <t>A snapshot count of road users across West Yorkshire</t>
  </si>
  <si>
    <t xml:space="preserve">Tracsis Traffic Data Ltd </t>
  </si>
  <si>
    <t>03896384</t>
  </si>
  <si>
    <t>Strategy, Comms &amp; Intellegence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</si>
</sst>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164" formatCode="dd/mm/yyyy;@"/>
    <numFmt numFmtId="165" formatCode="&quot;£&quot;#,##0.00"/>
    <numFmt numFmtId="166" formatCode="&quot;£&quot;#,##0"/>
  </numFmts>
  <fonts count="21">
    <font>
      <sz val="12"/>
      <color theme="1"/>
      <name val="Arial"/>
      <family val="2"/>
    </font>
    <font>
      <sz val="12"/>
      <color theme="1"/>
      <name val="Arial"/>
      <family val="2"/>
    </font>
    <font>
      <sz val="12"/>
      <color rgb="FF006100"/>
      <name val="Arial"/>
      <family val="2"/>
    </font>
    <font>
      <b/>
      <sz val="12"/>
      <color theme="1"/>
      <name val="Arial"/>
      <family val="2"/>
    </font>
    <font>
      <sz val="12"/>
      <color rgb="FF000000"/>
      <name val="Arial"/>
      <family val="2"/>
    </font>
    <font>
      <sz val="11"/>
      <color theme="1"/>
      <name val="Calibri"/>
      <family val="2"/>
      <scheme val="minor"/>
    </font>
    <font>
      <sz val="12"/>
      <name val="Arial"/>
      <family val="2"/>
      <charset val="1"/>
    </font>
    <font>
      <sz val="12"/>
      <color rgb="FF0000FF"/>
      <name val="Arial"/>
      <family val="2"/>
    </font>
    <font>
      <sz val="12"/>
      <color theme="1"/>
      <name val="Arial Unicode MS"/>
    </font>
    <font>
      <sz val="12"/>
      <name val="Arial"/>
      <family val="2"/>
    </font>
    <font>
      <u/>
      <sz val="11"/>
      <color theme="10"/>
      <name val="Calibri"/>
      <family val="2"/>
      <scheme val="minor"/>
    </font>
    <font>
      <b/>
      <sz val="12"/>
      <color rgb="FF000000"/>
      <name val="Arial"/>
      <family val="2"/>
    </font>
    <font>
      <sz val="10"/>
      <name val="Arial"/>
      <family val="2"/>
    </font>
    <font>
      <sz val="12"/>
      <color rgb="FF002060"/>
      <name val="Arial"/>
      <family val="2"/>
    </font>
    <font>
      <sz val="11"/>
      <color rgb="FF000000"/>
      <name val="Arial"/>
      <family val="2"/>
    </font>
    <font>
      <i/>
      <sz val="12"/>
      <color theme="1"/>
      <name val="Arial"/>
      <family val="2"/>
    </font>
    <font>
      <sz val="11"/>
      <color theme="1"/>
      <name val="Arial"/>
      <family val="2"/>
    </font>
    <font>
      <sz val="10"/>
      <color theme="1"/>
      <name val="Arial Unicode MS"/>
    </font>
    <font>
      <sz val="12"/>
      <color rgb="FF4D5156"/>
      <name val="Arial"/>
      <family val="2"/>
      <charset val="1"/>
    </font>
    <font>
      <sz val="13.5"/>
      <color rgb="FF162335"/>
      <name val="Arial"/>
      <family val="2"/>
    </font>
    <font>
      <sz val="10"/>
      <color rgb="FF00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0">
    <border>
      <left/>
      <right/>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top/>
      <bottom/>
      <diagonal/>
    </border>
    <border>
      <left style="thin">
        <color auto="1"/>
      </left>
      <right style="thin">
        <color auto="1"/>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indexed="64"/>
      </left>
      <right style="thin">
        <color rgb="FF000000"/>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auto="1"/>
      </right>
      <top/>
      <bottom style="thin">
        <color auto="1"/>
      </bottom>
      <diagonal/>
    </border>
    <border>
      <left/>
      <right/>
      <top style="thin">
        <color rgb="FF000000"/>
      </top>
      <bottom style="thin">
        <color rgb="FF000000"/>
      </bottom>
      <diagonal/>
    </border>
    <border>
      <left/>
      <right/>
      <top style="thin">
        <color auto="1"/>
      </top>
      <bottom/>
      <diagonal/>
    </border>
    <border>
      <left style="thin">
        <color auto="1"/>
      </left>
      <right style="thin">
        <color rgb="FF000000"/>
      </right>
      <top style="thin">
        <color rgb="FF000000"/>
      </top>
      <bottom style="thin">
        <color indexed="64"/>
      </bottom>
      <diagonal/>
    </border>
    <border>
      <left style="thin">
        <color rgb="FF000000"/>
      </left>
      <right style="thin">
        <color auto="1"/>
      </right>
      <top style="thin">
        <color rgb="FF000000"/>
      </top>
      <bottom style="thin">
        <color indexed="64"/>
      </bottom>
      <diagonal/>
    </border>
  </borders>
  <cellStyleXfs count="4">
    <xf numFmtId="0" fontId="0" fillId="0" borderId="0"/>
    <xf numFmtId="44" fontId="1" fillId="0" borderId="0" applyFont="0" applyFill="0" applyBorder="0" applyAlignment="0" applyProtection="0"/>
    <xf numFmtId="0" fontId="5" fillId="0" borderId="0"/>
    <xf numFmtId="0" fontId="10" fillId="0" borderId="0" applyNumberFormat="0" applyFill="0" applyBorder="0" applyAlignment="0" applyProtection="0"/>
  </cellStyleXfs>
  <cellXfs count="314">
    <xf numFmtId="0" fontId="0" fillId="0" borderId="0" xfId="0"/>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quotePrefix="1" applyFont="1" applyBorder="1" applyAlignment="1">
      <alignment horizontal="center" vertical="center"/>
    </xf>
    <xf numFmtId="8" fontId="4" fillId="0" borderId="5" xfId="0" applyNumberFormat="1" applyFont="1" applyBorder="1" applyAlignment="1">
      <alignment horizontal="center" vertical="center"/>
    </xf>
    <xf numFmtId="165" fontId="1" fillId="0" borderId="5" xfId="0" applyNumberFormat="1" applyFont="1" applyBorder="1" applyAlignment="1">
      <alignment horizontal="center" vertical="center"/>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6" xfId="2"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7" xfId="0" applyFont="1" applyBorder="1" applyAlignment="1">
      <alignment horizontal="center" vertical="center"/>
    </xf>
    <xf numFmtId="14" fontId="1" fillId="0" borderId="8"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8" xfId="0" applyFont="1" applyBorder="1" applyAlignment="1">
      <alignment horizontal="center" vertical="center"/>
    </xf>
    <xf numFmtId="0" fontId="1" fillId="0" borderId="6" xfId="0" applyFont="1" applyBorder="1" applyAlignment="1">
      <alignment horizontal="center" vertical="center"/>
    </xf>
    <xf numFmtId="166" fontId="1" fillId="0" borderId="6" xfId="0" applyNumberFormat="1" applyFont="1" applyBorder="1" applyAlignment="1">
      <alignment horizontal="center" vertical="center" wrapText="1"/>
    </xf>
    <xf numFmtId="165" fontId="1" fillId="0" borderId="6" xfId="0" applyNumberFormat="1" applyFont="1" applyBorder="1" applyAlignment="1">
      <alignment horizontal="center" vertical="center" wrapText="1"/>
    </xf>
    <xf numFmtId="0" fontId="1" fillId="0" borderId="6" xfId="2" applyFont="1" applyBorder="1" applyAlignment="1">
      <alignment horizontal="center" vertical="center" wrapText="1"/>
    </xf>
    <xf numFmtId="0" fontId="1" fillId="0" borderId="8" xfId="0" applyFont="1" applyBorder="1" applyAlignment="1">
      <alignment horizontal="center" vertical="center" wrapText="1"/>
    </xf>
    <xf numFmtId="14" fontId="1" fillId="0" borderId="6"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5" xfId="2"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4" fillId="0" borderId="10" xfId="0" applyFont="1" applyBorder="1" applyAlignment="1">
      <alignment horizontal="center" wrapText="1"/>
    </xf>
    <xf numFmtId="164" fontId="1"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165" fontId="1" fillId="0" borderId="10" xfId="0" applyNumberFormat="1" applyFont="1" applyBorder="1" applyAlignment="1">
      <alignment horizontal="center" vertical="center"/>
    </xf>
    <xf numFmtId="0" fontId="7" fillId="0" borderId="12" xfId="0" applyFont="1" applyBorder="1" applyAlignment="1">
      <alignment horizontal="center" vertical="center"/>
    </xf>
    <xf numFmtId="14" fontId="1" fillId="0" borderId="12"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14" xfId="0"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4" xfId="0" quotePrefix="1" applyFont="1" applyBorder="1" applyAlignment="1">
      <alignment horizontal="center" vertical="center"/>
    </xf>
    <xf numFmtId="165" fontId="1" fillId="0" borderId="14" xfId="0" applyNumberFormat="1" applyFont="1" applyBorder="1" applyAlignment="1">
      <alignment horizontal="center" vertical="center"/>
    </xf>
    <xf numFmtId="0" fontId="7" fillId="0" borderId="5" xfId="0" applyFont="1" applyBorder="1" applyAlignment="1">
      <alignment horizontal="center" vertical="center"/>
    </xf>
    <xf numFmtId="14" fontId="1" fillId="0" borderId="14" xfId="0" applyNumberFormat="1" applyFont="1" applyBorder="1" applyAlignment="1">
      <alignment horizontal="center" vertical="center"/>
    </xf>
    <xf numFmtId="14" fontId="8" fillId="0" borderId="14" xfId="0" applyNumberFormat="1" applyFont="1" applyBorder="1" applyAlignment="1">
      <alignment horizontal="center" vertical="center" wrapText="1"/>
    </xf>
    <xf numFmtId="0" fontId="9" fillId="0" borderId="0" xfId="0" applyFont="1" applyAlignment="1">
      <alignment horizontal="center" vertical="center" wrapText="1"/>
    </xf>
    <xf numFmtId="0" fontId="1" fillId="0" borderId="14" xfId="0" quotePrefix="1" applyFont="1" applyBorder="1" applyAlignment="1">
      <alignment horizontal="center" vertical="center" wrapText="1"/>
    </xf>
    <xf numFmtId="0" fontId="1" fillId="0" borderId="3" xfId="0" applyFont="1" applyBorder="1" applyAlignment="1">
      <alignment horizontal="center" vertical="center" wrapText="1"/>
    </xf>
    <xf numFmtId="6" fontId="1" fillId="0" borderId="5" xfId="0" applyNumberFormat="1" applyFont="1" applyBorder="1" applyAlignment="1">
      <alignment horizontal="center" vertical="center" wrapText="1"/>
    </xf>
    <xf numFmtId="165" fontId="1" fillId="0" borderId="14" xfId="0" applyNumberFormat="1" applyFont="1" applyBorder="1" applyAlignment="1">
      <alignment horizontal="center" vertical="center" wrapText="1"/>
    </xf>
    <xf numFmtId="0" fontId="1" fillId="0" borderId="14" xfId="2" applyFont="1" applyBorder="1" applyAlignment="1">
      <alignment horizontal="center" vertical="center" wrapText="1"/>
    </xf>
    <xf numFmtId="0" fontId="10" fillId="0" borderId="14" xfId="3" applyBorder="1"/>
    <xf numFmtId="8" fontId="1" fillId="0" borderId="5" xfId="0" applyNumberFormat="1" applyFont="1" applyBorder="1" applyAlignment="1">
      <alignment horizontal="center" vertical="center" wrapText="1"/>
    </xf>
    <xf numFmtId="0" fontId="10" fillId="0" borderId="0" xfId="3"/>
    <xf numFmtId="14" fontId="11" fillId="0" borderId="0" xfId="0" applyNumberFormat="1" applyFont="1" applyAlignment="1">
      <alignment wrapText="1"/>
    </xf>
    <xf numFmtId="0" fontId="11" fillId="0" borderId="0" xfId="0" applyFont="1" applyAlignment="1">
      <alignment wrapText="1"/>
    </xf>
    <xf numFmtId="0" fontId="4" fillId="0" borderId="0" xfId="0" applyFont="1"/>
    <xf numFmtId="8" fontId="4" fillId="0" borderId="0" xfId="0" applyNumberFormat="1" applyFont="1"/>
    <xf numFmtId="9" fontId="4" fillId="0" borderId="0" xfId="0" applyNumberFormat="1" applyFont="1" applyAlignment="1">
      <alignment wrapText="1"/>
    </xf>
    <xf numFmtId="0" fontId="4" fillId="0" borderId="0" xfId="0" applyFont="1" applyAlignment="1">
      <alignment wrapText="1"/>
    </xf>
    <xf numFmtId="0" fontId="2" fillId="0" borderId="0" xfId="0" applyFont="1" applyAlignment="1">
      <alignment wrapText="1"/>
    </xf>
    <xf numFmtId="0" fontId="1" fillId="0" borderId="12"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6" fontId="1" fillId="0" borderId="12" xfId="0" applyNumberFormat="1" applyFont="1" applyBorder="1" applyAlignment="1">
      <alignment horizontal="center" vertical="center" wrapText="1"/>
    </xf>
    <xf numFmtId="8" fontId="1" fillId="0" borderId="10"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8" fontId="1" fillId="0" borderId="1" xfId="0" applyNumberFormat="1" applyFont="1" applyBorder="1" applyAlignment="1">
      <alignment horizontal="center" vertical="center" wrapText="1"/>
    </xf>
    <xf numFmtId="14" fontId="1" fillId="0" borderId="3"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164" fontId="1" fillId="0" borderId="5" xfId="0" applyNumberFormat="1" applyFont="1" applyBorder="1" applyAlignment="1">
      <alignment horizontal="center" vertical="center"/>
    </xf>
    <xf numFmtId="0" fontId="1" fillId="0" borderId="19" xfId="0" applyFont="1" applyBorder="1" applyAlignment="1">
      <alignment horizontal="center" vertical="center"/>
    </xf>
    <xf numFmtId="164" fontId="1" fillId="0" borderId="10" xfId="0" applyNumberFormat="1" applyFont="1" applyBorder="1" applyAlignment="1">
      <alignment horizontal="center" vertical="center" wrapText="1"/>
    </xf>
    <xf numFmtId="0" fontId="1" fillId="0" borderId="0" xfId="0" quotePrefix="1" applyFont="1" applyAlignment="1">
      <alignment horizontal="center" vertical="center"/>
    </xf>
    <xf numFmtId="0" fontId="1" fillId="3" borderId="10" xfId="0" applyFont="1" applyFill="1" applyBorder="1" applyAlignment="1">
      <alignment horizontal="center" vertical="center"/>
    </xf>
    <xf numFmtId="165" fontId="1" fillId="0" borderId="10" xfId="0" applyNumberFormat="1" applyFont="1" applyBorder="1" applyAlignment="1">
      <alignment horizontal="center" vertical="center" wrapText="1"/>
    </xf>
    <xf numFmtId="0" fontId="1" fillId="0" borderId="0" xfId="0" quotePrefix="1" applyFont="1" applyAlignment="1">
      <alignment horizontal="center" vertical="center" wrapText="1"/>
    </xf>
    <xf numFmtId="0" fontId="1" fillId="0" borderId="0" xfId="2" applyFont="1" applyAlignment="1">
      <alignment horizontal="center" vertical="center" wrapText="1"/>
    </xf>
    <xf numFmtId="0" fontId="1" fillId="0" borderId="5"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16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165"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165" fontId="1" fillId="0" borderId="1" xfId="0" applyNumberFormat="1" applyFont="1" applyBorder="1" applyAlignment="1">
      <alignment horizontal="center" vertical="center" wrapText="1"/>
    </xf>
    <xf numFmtId="165" fontId="1" fillId="0" borderId="3" xfId="0" applyNumberFormat="1" applyFont="1" applyBorder="1" applyAlignment="1">
      <alignment horizontal="center" vertical="center"/>
    </xf>
    <xf numFmtId="0" fontId="7" fillId="0" borderId="3" xfId="0" applyFont="1" applyBorder="1" applyAlignment="1">
      <alignment horizontal="center" vertical="center"/>
    </xf>
    <xf numFmtId="0" fontId="4" fillId="0" borderId="12" xfId="0" applyFont="1" applyBorder="1" applyAlignment="1">
      <alignment horizontal="center" vertical="center" wrapText="1"/>
    </xf>
    <xf numFmtId="164" fontId="1" fillId="0" borderId="12" xfId="0" applyNumberFormat="1" applyFont="1" applyBorder="1" applyAlignment="1">
      <alignment horizontal="center" vertical="center"/>
    </xf>
    <xf numFmtId="0" fontId="4" fillId="0" borderId="20" xfId="0" applyFont="1" applyBorder="1" applyAlignment="1">
      <alignment horizontal="center" vertical="center" wrapText="1"/>
    </xf>
    <xf numFmtId="0" fontId="1" fillId="0" borderId="6" xfId="0" quotePrefix="1" applyFont="1" applyBorder="1" applyAlignment="1">
      <alignment horizontal="center" vertical="center" wrapText="1"/>
    </xf>
    <xf numFmtId="0" fontId="8" fillId="0" borderId="12" xfId="0" applyFont="1" applyBorder="1" applyAlignment="1">
      <alignment horizontal="center" vertical="center" wrapText="1"/>
    </xf>
    <xf numFmtId="8" fontId="4" fillId="0" borderId="12" xfId="0" applyNumberFormat="1" applyFont="1" applyBorder="1" applyAlignment="1">
      <alignment horizontal="center" vertical="center"/>
    </xf>
    <xf numFmtId="165" fontId="1" fillId="0" borderId="17" xfId="0" applyNumberFormat="1" applyFont="1" applyBorder="1" applyAlignment="1">
      <alignment horizontal="center" vertical="center" wrapText="1"/>
    </xf>
    <xf numFmtId="0" fontId="1" fillId="0" borderId="12" xfId="2" applyFont="1" applyBorder="1" applyAlignment="1">
      <alignment horizontal="center" vertical="center" wrapText="1"/>
    </xf>
    <xf numFmtId="0" fontId="1" fillId="0" borderId="17" xfId="0" applyFont="1" applyBorder="1" applyAlignment="1">
      <alignment horizontal="center" vertical="center"/>
    </xf>
    <xf numFmtId="0" fontId="1" fillId="0" borderId="3" xfId="2" applyFont="1" applyBorder="1" applyAlignment="1">
      <alignment horizontal="center" vertical="center" wrapText="1"/>
    </xf>
    <xf numFmtId="14" fontId="1" fillId="0" borderId="3" xfId="2"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quotePrefix="1" applyFont="1" applyBorder="1" applyAlignment="1">
      <alignment horizontal="center" vertical="center" wrapText="1"/>
    </xf>
    <xf numFmtId="8" fontId="4" fillId="0" borderId="3" xfId="0" applyNumberFormat="1" applyFont="1" applyBorder="1" applyAlignment="1">
      <alignment horizontal="center" vertical="center"/>
    </xf>
    <xf numFmtId="165" fontId="1" fillId="0" borderId="18" xfId="2"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165" fontId="1" fillId="0" borderId="12"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2" applyFont="1" applyBorder="1" applyAlignment="1">
      <alignment horizontal="center" vertical="center" wrapText="1"/>
    </xf>
    <xf numFmtId="0" fontId="1" fillId="0" borderId="1" xfId="2" applyFont="1" applyBorder="1" applyAlignment="1">
      <alignment horizontal="center" vertical="center" wrapText="1"/>
    </xf>
    <xf numFmtId="0" fontId="8" fillId="0" borderId="1" xfId="0" applyFont="1" applyBorder="1" applyAlignment="1">
      <alignment horizontal="center" vertical="center" wrapText="1"/>
    </xf>
    <xf numFmtId="165" fontId="1" fillId="0" borderId="1" xfId="2" applyNumberFormat="1" applyFont="1" applyBorder="1" applyAlignment="1">
      <alignment horizontal="center" vertical="center" wrapText="1"/>
    </xf>
    <xf numFmtId="0" fontId="7" fillId="0" borderId="5" xfId="0" applyFont="1" applyBorder="1" applyAlignment="1">
      <alignment horizontal="center" vertical="center" wrapText="1"/>
    </xf>
    <xf numFmtId="164" fontId="1" fillId="0" borderId="3" xfId="0" applyNumberFormat="1" applyFont="1" applyBorder="1" applyAlignment="1">
      <alignment horizontal="center" vertical="center"/>
    </xf>
    <xf numFmtId="0" fontId="1" fillId="0" borderId="21" xfId="0" applyFont="1" applyBorder="1" applyAlignment="1">
      <alignment horizontal="center" vertical="center"/>
    </xf>
    <xf numFmtId="14" fontId="1" fillId="0" borderId="5" xfId="2"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14" fontId="9" fillId="0" borderId="3" xfId="0" applyNumberFormat="1" applyFont="1" applyBorder="1" applyAlignment="1">
      <alignment horizontal="center" vertical="center" wrapText="1"/>
    </xf>
    <xf numFmtId="165" fontId="1" fillId="0" borderId="3" xfId="2" applyNumberFormat="1" applyFont="1" applyBorder="1" applyAlignment="1">
      <alignment horizontal="center" vertical="center" wrapText="1"/>
    </xf>
    <xf numFmtId="164" fontId="1" fillId="0" borderId="14" xfId="0" applyNumberFormat="1" applyFont="1" applyBorder="1" applyAlignment="1">
      <alignment horizontal="center" vertical="center"/>
    </xf>
    <xf numFmtId="8" fontId="4" fillId="0" borderId="14" xfId="0" applyNumberFormat="1" applyFont="1" applyBorder="1" applyAlignment="1">
      <alignment horizontal="center" vertical="center"/>
    </xf>
    <xf numFmtId="0" fontId="1" fillId="0" borderId="25" xfId="0" applyFont="1" applyBorder="1" applyAlignment="1">
      <alignment horizontal="center" vertical="center"/>
    </xf>
    <xf numFmtId="49" fontId="1" fillId="0" borderId="0" xfId="0" applyNumberFormat="1" applyFont="1" applyAlignment="1">
      <alignment horizontal="center" vertical="center"/>
    </xf>
    <xf numFmtId="165" fontId="1" fillId="0" borderId="12" xfId="0" applyNumberFormat="1" applyFont="1" applyBorder="1" applyAlignment="1">
      <alignment horizontal="center" vertical="center" wrapText="1"/>
    </xf>
    <xf numFmtId="0" fontId="1" fillId="0" borderId="25" xfId="0" applyFont="1" applyBorder="1" applyAlignment="1">
      <alignment horizontal="center" vertical="center" wrapText="1"/>
    </xf>
    <xf numFmtId="166" fontId="1" fillId="0" borderId="12" xfId="0" applyNumberFormat="1" applyFont="1" applyBorder="1" applyAlignment="1">
      <alignment horizontal="center" vertical="center" wrapText="1"/>
    </xf>
    <xf numFmtId="14" fontId="1" fillId="0" borderId="14" xfId="2" applyNumberFormat="1" applyFont="1" applyBorder="1" applyAlignment="1">
      <alignment horizontal="center" vertical="center" wrapText="1"/>
    </xf>
    <xf numFmtId="0" fontId="1" fillId="0" borderId="26" xfId="2" applyFont="1" applyBorder="1" applyAlignment="1">
      <alignment horizontal="center" vertical="center" wrapText="1"/>
    </xf>
    <xf numFmtId="0" fontId="1" fillId="0" borderId="23" xfId="0" applyFont="1" applyBorder="1" applyAlignment="1">
      <alignment horizontal="left" vertical="center" wrapText="1"/>
    </xf>
    <xf numFmtId="164" fontId="1" fillId="0" borderId="23"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12" fillId="0" borderId="14" xfId="0" applyFont="1" applyBorder="1" applyAlignment="1">
      <alignment horizontal="center" vertical="center"/>
    </xf>
    <xf numFmtId="0" fontId="13" fillId="0" borderId="14" xfId="0" applyFont="1" applyBorder="1" applyAlignment="1">
      <alignment horizontal="center" vertical="center"/>
    </xf>
    <xf numFmtId="165" fontId="1" fillId="0" borderId="2" xfId="0" applyNumberFormat="1" applyFont="1" applyBorder="1" applyAlignment="1">
      <alignment horizontal="center" vertical="center"/>
    </xf>
    <xf numFmtId="8" fontId="9" fillId="0" borderId="14" xfId="0" applyNumberFormat="1" applyFont="1" applyBorder="1" applyAlignment="1">
      <alignment horizontal="center" vertical="center"/>
    </xf>
    <xf numFmtId="0" fontId="3" fillId="0" borderId="0" xfId="0" applyFont="1" applyAlignment="1">
      <alignment horizontal="center" vertical="center" wrapText="1"/>
    </xf>
    <xf numFmtId="14" fontId="1" fillId="0" borderId="23" xfId="0" applyNumberFormat="1" applyFont="1" applyBorder="1" applyAlignment="1">
      <alignment horizontal="center" vertical="center" wrapText="1"/>
    </xf>
    <xf numFmtId="14" fontId="1" fillId="0" borderId="23" xfId="0" applyNumberFormat="1" applyFont="1" applyBorder="1" applyAlignment="1">
      <alignment horizontal="center" vertical="center"/>
    </xf>
    <xf numFmtId="8" fontId="4" fillId="0" borderId="2" xfId="0" applyNumberFormat="1" applyFont="1" applyBorder="1" applyAlignment="1">
      <alignment horizontal="center" vertical="center"/>
    </xf>
    <xf numFmtId="0" fontId="1" fillId="0" borderId="21" xfId="2" applyFont="1" applyBorder="1" applyAlignment="1">
      <alignment horizontal="center" vertical="center" wrapText="1"/>
    </xf>
    <xf numFmtId="164" fontId="1" fillId="0" borderId="8" xfId="0" applyNumberFormat="1" applyFont="1" applyBorder="1" applyAlignment="1">
      <alignment horizontal="center" vertical="center"/>
    </xf>
    <xf numFmtId="164" fontId="1" fillId="0" borderId="7" xfId="0" applyNumberFormat="1" applyFont="1" applyBorder="1" applyAlignment="1">
      <alignment horizontal="center" vertical="center"/>
    </xf>
    <xf numFmtId="14" fontId="1" fillId="0" borderId="20" xfId="0" applyNumberFormat="1" applyFont="1" applyBorder="1" applyAlignment="1">
      <alignment horizontal="center" vertical="center"/>
    </xf>
    <xf numFmtId="0" fontId="9" fillId="0" borderId="20" xfId="0" applyFont="1" applyBorder="1" applyAlignment="1">
      <alignment horizontal="center" vertical="center"/>
    </xf>
    <xf numFmtId="0" fontId="1" fillId="0" borderId="8" xfId="0" quotePrefix="1" applyFont="1" applyBorder="1" applyAlignment="1">
      <alignment horizontal="center" vertical="center"/>
    </xf>
    <xf numFmtId="0" fontId="1" fillId="0" borderId="3" xfId="0" quotePrefix="1" applyFont="1" applyBorder="1" applyAlignment="1">
      <alignment horizontal="center" vertical="center"/>
    </xf>
    <xf numFmtId="8" fontId="4" fillId="0" borderId="8" xfId="0" applyNumberFormat="1" applyFont="1" applyBorder="1" applyAlignment="1">
      <alignment horizontal="center" vertical="center"/>
    </xf>
    <xf numFmtId="0" fontId="1" fillId="0" borderId="8" xfId="2" applyFont="1" applyBorder="1" applyAlignment="1">
      <alignment horizontal="center" vertical="center" wrapText="1"/>
    </xf>
    <xf numFmtId="165" fontId="1" fillId="0" borderId="5" xfId="1" applyNumberFormat="1" applyFont="1" applyBorder="1" applyAlignment="1">
      <alignment horizontal="center" vertical="center"/>
    </xf>
    <xf numFmtId="0" fontId="1" fillId="0" borderId="16" xfId="2" applyFont="1" applyBorder="1" applyAlignment="1">
      <alignment horizontal="center" vertical="center" wrapText="1"/>
    </xf>
    <xf numFmtId="0" fontId="7" fillId="0" borderId="14" xfId="0" applyFont="1" applyBorder="1" applyAlignment="1">
      <alignment horizontal="center" vertical="center"/>
    </xf>
    <xf numFmtId="0" fontId="1" fillId="0" borderId="10" xfId="2" applyFont="1" applyBorder="1" applyAlignment="1">
      <alignment horizontal="center" vertical="center" wrapText="1"/>
    </xf>
    <xf numFmtId="14" fontId="1" fillId="0" borderId="13" xfId="0" applyNumberFormat="1" applyFont="1" applyBorder="1" applyAlignment="1">
      <alignment horizontal="center" vertical="center"/>
    </xf>
    <xf numFmtId="0" fontId="1" fillId="0" borderId="23" xfId="0" applyFont="1" applyBorder="1" applyAlignment="1">
      <alignment horizontal="center" vertical="center"/>
    </xf>
    <xf numFmtId="14" fontId="1" fillId="0" borderId="16" xfId="0" applyNumberFormat="1" applyFont="1" applyBorder="1" applyAlignment="1">
      <alignment horizontal="center" vertical="center"/>
    </xf>
    <xf numFmtId="164" fontId="1" fillId="0" borderId="14" xfId="0" applyNumberFormat="1" applyFont="1" applyBorder="1" applyAlignment="1">
      <alignment horizontal="center" vertical="center" wrapText="1"/>
    </xf>
    <xf numFmtId="0" fontId="1" fillId="0" borderId="16" xfId="0" applyFont="1" applyBorder="1" applyAlignment="1">
      <alignment horizontal="center" vertical="center"/>
    </xf>
    <xf numFmtId="0" fontId="10" fillId="0" borderId="1" xfId="3" applyBorder="1" applyAlignment="1">
      <alignment horizontal="center" vertical="center"/>
    </xf>
    <xf numFmtId="0" fontId="9" fillId="0" borderId="16" xfId="0" applyFont="1" applyBorder="1" applyAlignment="1">
      <alignment horizontal="center" vertical="center"/>
    </xf>
    <xf numFmtId="0" fontId="1" fillId="4" borderId="5" xfId="0" applyFont="1" applyFill="1" applyBorder="1" applyAlignment="1">
      <alignment horizontal="center" vertical="center"/>
    </xf>
    <xf numFmtId="164" fontId="3" fillId="0" borderId="14" xfId="0" applyNumberFormat="1" applyFont="1" applyBorder="1" applyAlignment="1">
      <alignment horizontal="center" vertical="center"/>
    </xf>
    <xf numFmtId="14" fontId="1" fillId="0" borderId="21" xfId="0" applyNumberFormat="1" applyFont="1" applyBorder="1" applyAlignment="1">
      <alignment horizontal="center" vertical="center"/>
    </xf>
    <xf numFmtId="0" fontId="1" fillId="0" borderId="23" xfId="2" applyFont="1" applyBorder="1" applyAlignment="1">
      <alignment horizontal="center" vertical="center" wrapText="1"/>
    </xf>
    <xf numFmtId="0" fontId="4" fillId="0" borderId="5" xfId="0" applyFont="1" applyBorder="1" applyAlignment="1">
      <alignment horizontal="center" vertical="center" wrapText="1"/>
    </xf>
    <xf numFmtId="14" fontId="1" fillId="0" borderId="1" xfId="2" applyNumberFormat="1" applyFont="1" applyBorder="1" applyAlignment="1">
      <alignment horizontal="center" vertical="center" wrapText="1"/>
    </xf>
    <xf numFmtId="0" fontId="1" fillId="0" borderId="4" xfId="2"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18" xfId="2" applyFont="1" applyBorder="1" applyAlignment="1">
      <alignment horizontal="center" vertical="center" wrapText="1"/>
    </xf>
    <xf numFmtId="164" fontId="1" fillId="0" borderId="1" xfId="0" applyNumberFormat="1" applyFont="1" applyBorder="1" applyAlignment="1">
      <alignment horizontal="center" vertical="center" wrapText="1"/>
    </xf>
    <xf numFmtId="8" fontId="4" fillId="0" borderId="1" xfId="0" applyNumberFormat="1" applyFont="1" applyBorder="1" applyAlignment="1">
      <alignment horizontal="center" vertical="center"/>
    </xf>
    <xf numFmtId="165" fontId="3" fillId="0" borderId="0" xfId="0" applyNumberFormat="1" applyFont="1" applyAlignment="1">
      <alignment horizontal="center" vertical="center" wrapText="1"/>
    </xf>
    <xf numFmtId="165" fontId="1" fillId="0" borderId="8" xfId="0" applyNumberFormat="1" applyFont="1" applyBorder="1" applyAlignment="1">
      <alignment horizontal="center" vertical="center"/>
    </xf>
    <xf numFmtId="0" fontId="9" fillId="0" borderId="8" xfId="0" applyFont="1" applyBorder="1" applyAlignment="1">
      <alignment horizontal="center" vertical="center"/>
    </xf>
    <xf numFmtId="164" fontId="1" fillId="0" borderId="12" xfId="0" applyNumberFormat="1" applyFont="1" applyBorder="1" applyAlignment="1">
      <alignment horizontal="center" vertical="center" wrapText="1"/>
    </xf>
    <xf numFmtId="0" fontId="4" fillId="0" borderId="19" xfId="0" applyFont="1" applyBorder="1" applyAlignment="1">
      <alignment horizontal="center" vertical="center"/>
    </xf>
    <xf numFmtId="0" fontId="1" fillId="0" borderId="12" xfId="0" quotePrefix="1" applyFont="1" applyBorder="1" applyAlignment="1">
      <alignment horizontal="center" vertical="center"/>
    </xf>
    <xf numFmtId="0" fontId="1" fillId="0" borderId="5"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horizontal="center"/>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14" fontId="4" fillId="0" borderId="8" xfId="0" applyNumberFormat="1" applyFont="1" applyBorder="1" applyAlignment="1">
      <alignment horizontal="center" vertical="center"/>
    </xf>
    <xf numFmtId="0" fontId="4" fillId="0" borderId="20" xfId="0" applyFont="1" applyBorder="1" applyAlignment="1">
      <alignment horizontal="center" vertical="center"/>
    </xf>
    <xf numFmtId="165" fontId="4" fillId="0" borderId="8" xfId="0" applyNumberFormat="1" applyFont="1" applyBorder="1" applyAlignment="1">
      <alignment horizontal="center" vertical="center"/>
    </xf>
    <xf numFmtId="0" fontId="4"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20" xfId="0" applyFont="1" applyBorder="1" applyAlignment="1">
      <alignment horizontal="center" vertical="center" wrapText="1"/>
    </xf>
    <xf numFmtId="165" fontId="1" fillId="0" borderId="8" xfId="0" applyNumberFormat="1" applyFont="1" applyBorder="1" applyAlignment="1">
      <alignment horizontal="center" vertical="center" wrapText="1"/>
    </xf>
    <xf numFmtId="0" fontId="9" fillId="0" borderId="12" xfId="0" applyFont="1" applyBorder="1" applyAlignment="1">
      <alignment horizontal="center" vertical="center"/>
    </xf>
    <xf numFmtId="0" fontId="1" fillId="0" borderId="14" xfId="0" applyFont="1" applyBorder="1" applyAlignment="1">
      <alignment wrapText="1"/>
    </xf>
    <xf numFmtId="0" fontId="14" fillId="0" borderId="19" xfId="0" applyFont="1" applyBorder="1" applyAlignment="1">
      <alignment horizontal="center" vertical="center"/>
    </xf>
    <xf numFmtId="8" fontId="4" fillId="0" borderId="5" xfId="0" applyNumberFormat="1" applyFont="1" applyBorder="1" applyAlignment="1">
      <alignment horizontal="center" vertical="center" wrapText="1"/>
    </xf>
    <xf numFmtId="0" fontId="1" fillId="0" borderId="15"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5" xfId="2" quotePrefix="1" applyFont="1" applyBorder="1" applyAlignment="1">
      <alignment horizontal="center" vertical="center" wrapText="1"/>
    </xf>
    <xf numFmtId="165" fontId="1" fillId="0" borderId="5" xfId="2" applyNumberFormat="1" applyFont="1" applyBorder="1" applyAlignment="1">
      <alignment horizontal="center" vertical="center" wrapText="1"/>
    </xf>
    <xf numFmtId="0" fontId="10" fillId="0" borderId="5" xfId="3" applyBorder="1"/>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0" fillId="0" borderId="3" xfId="0" applyBorder="1" applyAlignment="1">
      <alignment horizontal="left" vertical="center" wrapText="1"/>
    </xf>
    <xf numFmtId="0" fontId="7" fillId="0" borderId="3" xfId="0" applyFont="1" applyBorder="1" applyAlignment="1">
      <alignment horizontal="center" vertical="center" wrapText="1"/>
    </xf>
    <xf numFmtId="164" fontId="1" fillId="0" borderId="15" xfId="0" applyNumberFormat="1" applyFont="1" applyBorder="1" applyAlignment="1">
      <alignment horizontal="center" vertical="center" wrapText="1"/>
    </xf>
    <xf numFmtId="14" fontId="1" fillId="0" borderId="15" xfId="0" applyNumberFormat="1" applyFont="1" applyBorder="1" applyAlignment="1">
      <alignment horizontal="center" vertical="center"/>
    </xf>
    <xf numFmtId="164" fontId="1" fillId="0" borderId="2" xfId="0" applyNumberFormat="1" applyFont="1" applyBorder="1" applyAlignment="1">
      <alignment horizontal="center" vertical="center"/>
    </xf>
    <xf numFmtId="0" fontId="10" fillId="0" borderId="1" xfId="3" applyBorder="1"/>
    <xf numFmtId="0" fontId="0" fillId="0" borderId="5" xfId="0" applyBorder="1" applyAlignment="1">
      <alignment horizontal="center" vertical="center" wrapText="1"/>
    </xf>
    <xf numFmtId="14" fontId="1" fillId="0" borderId="0" xfId="0" applyNumberFormat="1" applyFont="1" applyAlignment="1">
      <alignment horizontal="center" vertical="center"/>
    </xf>
    <xf numFmtId="0" fontId="4" fillId="0" borderId="5" xfId="0" applyFont="1" applyBorder="1" applyAlignment="1">
      <alignment horizontal="center" wrapText="1"/>
    </xf>
    <xf numFmtId="0" fontId="4" fillId="0" borderId="5" xfId="0" applyFont="1" applyBorder="1" applyAlignment="1">
      <alignment wrapText="1"/>
    </xf>
    <xf numFmtId="14" fontId="4" fillId="0" borderId="5" xfId="0" applyNumberFormat="1" applyFont="1" applyBorder="1" applyAlignment="1">
      <alignment horizontal="center" vertical="center" wrapText="1"/>
    </xf>
    <xf numFmtId="8" fontId="4" fillId="0" borderId="5" xfId="0" quotePrefix="1" applyNumberFormat="1" applyFont="1" applyBorder="1" applyAlignment="1">
      <alignment horizontal="center" vertical="center" wrapText="1"/>
    </xf>
    <xf numFmtId="16" fontId="4" fillId="0" borderId="5" xfId="0" applyNumberFormat="1" applyFont="1" applyBorder="1" applyAlignment="1">
      <alignment horizontal="center" vertical="center" wrapText="1"/>
    </xf>
    <xf numFmtId="14" fontId="4" fillId="0" borderId="5" xfId="0" applyNumberFormat="1" applyFont="1" applyBorder="1" applyAlignment="1">
      <alignment wrapText="1"/>
    </xf>
    <xf numFmtId="0" fontId="1" fillId="3" borderId="12" xfId="0" applyFont="1" applyFill="1" applyBorder="1" applyAlignment="1">
      <alignment horizontal="center" vertical="center" wrapText="1"/>
    </xf>
    <xf numFmtId="14" fontId="1" fillId="0" borderId="12" xfId="2" applyNumberFormat="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27" xfId="0" applyFont="1" applyBorder="1" applyAlignment="1">
      <alignment horizontal="center" vertical="center" wrapText="1"/>
    </xf>
    <xf numFmtId="164" fontId="1" fillId="0" borderId="21" xfId="0" applyNumberFormat="1" applyFont="1" applyBorder="1" applyAlignment="1">
      <alignment horizontal="center" vertical="center"/>
    </xf>
    <xf numFmtId="0" fontId="1" fillId="0" borderId="27" xfId="0" applyFont="1" applyBorder="1" applyAlignment="1">
      <alignment horizontal="center" vertical="center"/>
    </xf>
    <xf numFmtId="165" fontId="1"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4" fillId="0" borderId="27" xfId="0" applyFont="1" applyBorder="1" applyAlignment="1">
      <alignment horizontal="center" vertical="center" wrapText="1"/>
    </xf>
    <xf numFmtId="0" fontId="1" fillId="0" borderId="1" xfId="0" quotePrefix="1" applyFont="1" applyBorder="1" applyAlignment="1">
      <alignment horizontal="center" vertical="center"/>
    </xf>
    <xf numFmtId="0" fontId="4" fillId="0" borderId="3" xfId="0" applyFont="1" applyBorder="1" applyAlignment="1">
      <alignment horizontal="center" vertical="center"/>
    </xf>
    <xf numFmtId="0" fontId="1" fillId="0" borderId="3" xfId="2" quotePrefix="1" applyFont="1" applyBorder="1" applyAlignment="1">
      <alignment horizontal="center" vertical="center" wrapText="1"/>
    </xf>
    <xf numFmtId="165"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164" fontId="1"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49" fontId="1" fillId="0" borderId="5" xfId="0" applyNumberFormat="1" applyFont="1" applyBorder="1" applyAlignment="1">
      <alignment horizontal="center" vertical="center"/>
    </xf>
    <xf numFmtId="0" fontId="4" fillId="0" borderId="5" xfId="0" applyFont="1" applyBorder="1" applyAlignment="1">
      <alignment vertical="center" wrapText="1"/>
    </xf>
    <xf numFmtId="0" fontId="6" fillId="0" borderId="5" xfId="0" applyFont="1" applyBorder="1" applyAlignment="1">
      <alignment horizontal="center" vertical="center"/>
    </xf>
    <xf numFmtId="0" fontId="1" fillId="0" borderId="3" xfId="0" applyFont="1" applyBorder="1" applyAlignment="1">
      <alignment wrapText="1"/>
    </xf>
    <xf numFmtId="14" fontId="4" fillId="0" borderId="3" xfId="0" applyNumberFormat="1" applyFont="1" applyBorder="1" applyAlignment="1">
      <alignment horizontal="center" vertical="center"/>
    </xf>
    <xf numFmtId="0" fontId="6" fillId="0" borderId="3" xfId="0" applyFont="1" applyBorder="1" applyAlignment="1">
      <alignment horizontal="center" vertical="center"/>
    </xf>
    <xf numFmtId="0" fontId="4" fillId="0" borderId="3" xfId="0" applyFont="1" applyBorder="1" applyAlignment="1">
      <alignment wrapText="1"/>
    </xf>
    <xf numFmtId="8" fontId="9" fillId="0" borderId="5" xfId="0" applyNumberFormat="1" applyFont="1" applyBorder="1" applyAlignment="1">
      <alignment horizontal="center" vertical="center"/>
    </xf>
    <xf numFmtId="0" fontId="1" fillId="0" borderId="3" xfId="0" applyFont="1" applyBorder="1" applyAlignment="1">
      <alignment vertical="center" wrapText="1"/>
    </xf>
    <xf numFmtId="0" fontId="4" fillId="0" borderId="1" xfId="0" applyFont="1" applyBorder="1" applyAlignment="1">
      <alignment horizontal="center" vertical="center" wrapText="1"/>
    </xf>
    <xf numFmtId="0" fontId="0" fillId="0" borderId="5" xfId="0" applyBorder="1" applyAlignment="1">
      <alignment horizontal="left" vertical="center" wrapText="1"/>
    </xf>
    <xf numFmtId="14" fontId="16" fillId="0" borderId="5" xfId="0" applyNumberFormat="1" applyFont="1" applyBorder="1" applyAlignment="1">
      <alignment horizontal="center" vertical="center"/>
    </xf>
    <xf numFmtId="0" fontId="8" fillId="0" borderId="14" xfId="0" applyFont="1" applyBorder="1" applyAlignment="1">
      <alignment horizontal="center" vertical="center" wrapText="1"/>
    </xf>
    <xf numFmtId="0" fontId="17" fillId="0" borderId="14" xfId="0" applyFont="1" applyBorder="1" applyAlignment="1">
      <alignment horizontal="center" vertical="center" wrapText="1"/>
    </xf>
    <xf numFmtId="6" fontId="1" fillId="0" borderId="3" xfId="0" applyNumberFormat="1" applyFont="1" applyBorder="1" applyAlignment="1">
      <alignment horizontal="center" vertical="center" wrapText="1"/>
    </xf>
    <xf numFmtId="0" fontId="7" fillId="0" borderId="18" xfId="0" applyFont="1" applyBorder="1" applyAlignment="1">
      <alignment horizontal="center" vertical="center"/>
    </xf>
    <xf numFmtId="0" fontId="1" fillId="0" borderId="0" xfId="2" quotePrefix="1" applyFont="1" applyAlignment="1">
      <alignment horizontal="center" vertical="center" wrapText="1"/>
    </xf>
    <xf numFmtId="14" fontId="4" fillId="0" borderId="19" xfId="0" applyNumberFormat="1" applyFont="1" applyBorder="1" applyAlignment="1">
      <alignment horizontal="center" vertical="center" wrapText="1"/>
    </xf>
    <xf numFmtId="8" fontId="14" fillId="0" borderId="5" xfId="0" applyNumberFormat="1" applyFont="1" applyBorder="1" applyAlignment="1">
      <alignment horizontal="center" vertical="center" wrapText="1"/>
    </xf>
    <xf numFmtId="164" fontId="1" fillId="0" borderId="19" xfId="0" applyNumberFormat="1" applyFont="1" applyBorder="1" applyAlignment="1">
      <alignment horizontal="center" vertical="center"/>
    </xf>
    <xf numFmtId="0" fontId="10" fillId="0" borderId="5" xfId="3" applyBorder="1" applyAlignment="1">
      <alignment vertical="center"/>
    </xf>
    <xf numFmtId="164" fontId="1" fillId="0" borderId="15" xfId="0" applyNumberFormat="1" applyFont="1" applyBorder="1" applyAlignment="1">
      <alignment horizontal="center" vertical="center"/>
    </xf>
    <xf numFmtId="0" fontId="1" fillId="4" borderId="0" xfId="0" applyFont="1" applyFill="1" applyAlignment="1">
      <alignment horizontal="center" vertical="center"/>
    </xf>
    <xf numFmtId="0" fontId="1" fillId="0" borderId="18" xfId="0" applyFont="1" applyBorder="1" applyAlignment="1">
      <alignment horizontal="center" vertical="center"/>
    </xf>
    <xf numFmtId="165" fontId="1" fillId="0" borderId="28" xfId="0" applyNumberFormat="1" applyFont="1" applyBorder="1" applyAlignment="1">
      <alignment horizontal="center" vertical="center"/>
    </xf>
    <xf numFmtId="165" fontId="1" fillId="0" borderId="29" xfId="0" applyNumberFormat="1" applyFont="1" applyBorder="1" applyAlignment="1">
      <alignment horizontal="center" vertical="center"/>
    </xf>
    <xf numFmtId="0" fontId="1" fillId="3" borderId="5" xfId="0" applyFont="1" applyFill="1" applyBorder="1" applyAlignment="1">
      <alignment horizontal="center" vertical="center"/>
    </xf>
    <xf numFmtId="0" fontId="1" fillId="0" borderId="5" xfId="0" applyFont="1" applyBorder="1" applyAlignment="1">
      <alignment vertical="center" wrapText="1"/>
    </xf>
    <xf numFmtId="0" fontId="18" fillId="0" borderId="5" xfId="0" applyFont="1" applyBorder="1" applyAlignment="1">
      <alignment horizontal="center" vertical="center"/>
    </xf>
    <xf numFmtId="0" fontId="1" fillId="0" borderId="5" xfId="0" applyFont="1" applyBorder="1" applyAlignment="1">
      <alignment horizontal="center" wrapText="1"/>
    </xf>
    <xf numFmtId="14" fontId="8" fillId="0" borderId="3" xfId="0" applyNumberFormat="1" applyFont="1" applyBorder="1" applyAlignment="1">
      <alignment horizontal="center" vertical="center" wrapText="1"/>
    </xf>
    <xf numFmtId="6" fontId="1" fillId="0" borderId="4" xfId="0" applyNumberFormat="1" applyFont="1" applyBorder="1" applyAlignment="1">
      <alignment horizontal="center" vertical="center" wrapText="1"/>
    </xf>
    <xf numFmtId="6"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6" fontId="1" fillId="0" borderId="14"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1" fillId="0" borderId="1" xfId="2" quotePrefix="1" applyFont="1" applyBorder="1" applyAlignment="1">
      <alignment horizontal="center" vertical="center" wrapText="1"/>
    </xf>
    <xf numFmtId="164" fontId="1" fillId="0" borderId="14" xfId="0" quotePrefix="1" applyNumberFormat="1" applyFont="1" applyBorder="1" applyAlignment="1">
      <alignment horizontal="center" vertical="center" wrapText="1"/>
    </xf>
    <xf numFmtId="0" fontId="19" fillId="0" borderId="5" xfId="0" applyFont="1" applyBorder="1" applyAlignment="1">
      <alignment horizontal="center" vertical="center"/>
    </xf>
    <xf numFmtId="0" fontId="20" fillId="0" borderId="5" xfId="0" applyFont="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top"/>
    </xf>
    <xf numFmtId="166" fontId="0" fillId="0" borderId="3" xfId="0" applyNumberFormat="1" applyBorder="1" applyAlignment="1">
      <alignment horizontal="center" vertical="center"/>
    </xf>
    <xf numFmtId="165" fontId="1" fillId="0" borderId="0" xfId="0" applyNumberFormat="1" applyFont="1" applyAlignment="1">
      <alignment horizontal="center" vertical="center"/>
    </xf>
    <xf numFmtId="0" fontId="4" fillId="0" borderId="5" xfId="0" applyFont="1" applyBorder="1" applyAlignment="1">
      <alignment horizontal="center"/>
    </xf>
    <xf numFmtId="0" fontId="9" fillId="0" borderId="5" xfId="0" applyFont="1" applyBorder="1" applyAlignment="1">
      <alignment horizontal="left" vertical="center" wrapText="1"/>
    </xf>
    <xf numFmtId="0" fontId="4" fillId="0" borderId="0" xfId="0" applyFont="1" applyAlignment="1">
      <alignment horizontal="center" vertical="center"/>
    </xf>
    <xf numFmtId="164" fontId="1" fillId="0" borderId="0" xfId="0" applyNumberFormat="1" applyFont="1" applyAlignment="1">
      <alignment horizontal="center" vertical="center"/>
    </xf>
    <xf numFmtId="0" fontId="7" fillId="0" borderId="0" xfId="0" applyFont="1" applyAlignment="1">
      <alignment horizontal="center" vertical="center"/>
    </xf>
  </cellXfs>
  <cellStyles count="4">
    <cellStyle name="Currency" xfId="1" builtinId="4"/>
    <cellStyle name="Hyperlink" xfId="3" builtinId="8"/>
    <cellStyle name="Normal" xfId="0" builtinId="0"/>
    <cellStyle name="Normal 2" xfId="2" xr:uid="{F6BF9444-BE23-4253-BDB6-8B72C27AB6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westyorksca.sharepoint.com/sites/CommercialTeam/Shared%20Documents/Contracts%20Register/LATEST%20Master%20Contracts%20Register.xlsx" TargetMode="External"/><Relationship Id="rId1" Type="http://schemas.openxmlformats.org/officeDocument/2006/relationships/externalLinkPath" Target="https://westyorksca.sharepoint.com/sites/CommercialTeam/Shared%20Documents/Contracts%20Register/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ey"/>
      <sheetName val="Live Contracts"/>
      <sheetName val="AEB"/>
      <sheetName val="Transport Contracts - School"/>
      <sheetName val="Transport Contracts - Tendered"/>
      <sheetName val="Sub-Contracted Work"/>
      <sheetName val="Expired Contracts"/>
      <sheetName val="Dropdown Box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r/sites/LegalandGovernanceServicesTeam/Shared%20Documents/General/Deeds/Electronic%20Deed%20Index%20w.e.f.%20%2020.2.2018%20DO%20NOT%20DESTROY/DP1091%20Digital%20Skills%20Framework%20Courses%20Agreememnts?csf=1&amp;web=1&amp;e=1naAcK" TargetMode="External"/><Relationship Id="rId3" Type="http://schemas.openxmlformats.org/officeDocument/2006/relationships/hyperlink" Target="../../../../:f:/r/sites/LegalandGovernanceServicesTeam/Shared%20Documents/General/Deeds/Electronic%20Deed%20Index%20w.e.f.%20%2020.2.2018%20DO%20NOT%20DESTROY/DP1082%20%20CA57104%20Call%20Off%20Framework%20Agreement?csf=1&amp;web=1&amp;e=2KHpE2" TargetMode="External"/><Relationship Id="rId7" Type="http://schemas.openxmlformats.org/officeDocument/2006/relationships/hyperlink" Target="../../../../:f:/r/sites/LegalandGovernanceServicesTeam/Shared%20Documents/General/Deeds/Electronic%20Deed%20Index%20w.e.f.%20%2020.2.2018%20DO%20NOT%20DESTROY/DP%20723%20Consultancy%20Services%20Agreement%20Health%20Assured?csf=1&amp;web=1&amp;e=ORSS6H" TargetMode="External"/><Relationship Id="rId2" Type="http://schemas.openxmlformats.org/officeDocument/2006/relationships/hyperlink" Target="../../../../:f:/r/sites/LegalandGovernanceServicesTeam/Shared%20Documents/General/Deeds/Electronic%20Deed%20Index%20w.e.f.%20%2020.2.2018%20DO%20NOT%20DESTROY/DP%20508%20%20The%20National%20Literacy%20Trust?csf=1&amp;web=1&amp;e=64x13M" TargetMode="External"/><Relationship Id="rId1" Type="http://schemas.openxmlformats.org/officeDocument/2006/relationships/hyperlink" Target="../../../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f:/r/sites/LegalandGovernanceServicesTeam/Shared%20Documents/General/Deeds/Electronic%20Deed%20Index%20w.e.f.%20%2020.2.2018%20DO%20NOT%20DESTROY/DP%20533%20ECG%20Building%20Maintenance%20Limited%20TAs%20ECG%20Facilities%20Services?csf=1&amp;web=1&amp;e=NX5mZ1" TargetMode="External"/><Relationship Id="rId5" Type="http://schemas.openxmlformats.org/officeDocument/2006/relationships/hyperlink" Target="../../../../:f:/r/sites/LegalandGovernanceServicesTeam/Shared%20Documents/General/Deeds/Electronic%20Deed%20Index%20w.e.f.%20%2020.2.2018%20DO%20NOT%20DESTROY/DP1084%20CA1421-Adult%20Skills%20Training%20Framework%20Programme?csf=1&amp;web=1&amp;e=p0BMsf" TargetMode="External"/><Relationship Id="rId4" Type="http://schemas.openxmlformats.org/officeDocument/2006/relationships/hyperlink" Target="../../../../:f:/r/sites/LegalandGovernanceServicesTeam/Shared%20Documents/General/Deeds/Electronic%20Deed%20Index%20w.e.f.%20%2020.2.2018%20DO%20NOT%20DESTROY/DP%20811%20%20CA49132%20%20Basemap%20Ltd?csf=1&amp;web=1&amp;e=1oL3cH" TargetMode="External"/><Relationship Id="rId9" Type="http://schemas.openxmlformats.org/officeDocument/2006/relationships/hyperlink" Target="../../../../:f:/r/sites/LegalandGovernanceServicesTeam/Shared%20Documents/General/Deeds/Electronic%20Deed%20Index%20w.e.f.%20%2020.2.2018%20DO%20NOT%20DESTROY/DP1096%20CA1246%20Consultancy%20Services%20Agreement%20Consultancy%20Services%20Agreement%20%20Local%20Footfall%20Tracker?csf=1&amp;web=1&amp;e=2CjYw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96B3A-E67D-4392-9ED9-061D10723322}">
  <dimension ref="A1:GA190"/>
  <sheetViews>
    <sheetView tabSelected="1" zoomScale="90" zoomScaleNormal="90" workbookViewId="0">
      <selection sqref="A1:XFD1048576"/>
    </sheetView>
  </sheetViews>
  <sheetFormatPr defaultColWidth="8" defaultRowHeight="15.5"/>
  <cols>
    <col min="1" max="1" width="22.4609375" style="7" customWidth="1"/>
    <col min="2" max="2" width="51" style="7" bestFit="1" customWidth="1"/>
    <col min="3" max="3" width="47.765625" style="7" customWidth="1"/>
    <col min="4" max="4" width="20.53515625" style="312" customWidth="1"/>
    <col min="5" max="5" width="17.3828125" style="312" customWidth="1"/>
    <col min="6" max="6" width="19" style="7" customWidth="1"/>
    <col min="7" max="7" width="19.07421875" style="7" customWidth="1"/>
    <col min="8" max="8" width="25" style="7" customWidth="1"/>
    <col min="9" max="9" width="22.4609375" style="7" customWidth="1"/>
    <col min="10" max="10" width="54.53515625" style="7" customWidth="1"/>
    <col min="11" max="11" width="26.69140625" style="7" bestFit="1" customWidth="1"/>
    <col min="12" max="12" width="35.921875" style="7" customWidth="1"/>
    <col min="13" max="13" width="26.61328125" style="7" customWidth="1"/>
    <col min="14" max="14" width="27.53515625" style="7" customWidth="1"/>
    <col min="15" max="15" width="33.3828125" style="7" customWidth="1"/>
    <col min="16" max="16" width="31.921875" style="7" customWidth="1"/>
    <col min="17" max="17" width="22.3828125" style="308" customWidth="1"/>
    <col min="18" max="18" width="30.4609375" style="308" customWidth="1"/>
    <col min="19" max="19" width="30" style="308" customWidth="1"/>
    <col min="20" max="20" width="25" style="7" customWidth="1"/>
    <col min="21" max="21" width="32.15234375" style="7" customWidth="1"/>
    <col min="22" max="22" width="19.84375" style="7" customWidth="1"/>
    <col min="23" max="23" width="23.23046875" style="313" customWidth="1"/>
    <col min="24" max="24" width="26.69140625" style="7" customWidth="1"/>
    <col min="25" max="25" width="25" style="7" customWidth="1"/>
    <col min="26" max="26" width="12.3046875" style="7" customWidth="1"/>
    <col min="27" max="28" width="16.4609375" style="7" customWidth="1"/>
    <col min="29" max="29" width="15.69140625" style="7" bestFit="1" customWidth="1"/>
    <col min="30" max="30" width="12.69140625" style="7" bestFit="1" customWidth="1"/>
    <col min="31" max="32" width="8" style="7"/>
    <col min="33" max="34" width="12.69140625" style="7" bestFit="1" customWidth="1"/>
    <col min="35" max="35" width="11.84375" style="7" bestFit="1" customWidth="1"/>
    <col min="36" max="36" width="12.23046875" style="7" bestFit="1" customWidth="1"/>
    <col min="37" max="37" width="13.15234375" style="7" bestFit="1" customWidth="1"/>
    <col min="38" max="38" width="8" style="7"/>
    <col min="39" max="40" width="10.61328125" style="7" bestFit="1" customWidth="1"/>
    <col min="41" max="16384" width="8" style="7"/>
  </cols>
  <sheetData>
    <row r="1" spans="1:183" ht="62.25" customHeight="1">
      <c r="A1" s="1" t="s">
        <v>0</v>
      </c>
      <c r="B1" s="1" t="s">
        <v>1</v>
      </c>
      <c r="C1" s="1" t="s">
        <v>2</v>
      </c>
      <c r="D1" s="2" t="s">
        <v>3</v>
      </c>
      <c r="E1" s="2" t="s">
        <v>4</v>
      </c>
      <c r="F1" s="1" t="s">
        <v>5</v>
      </c>
      <c r="G1" s="3" t="s">
        <v>6</v>
      </c>
      <c r="H1" s="3" t="s">
        <v>7</v>
      </c>
      <c r="I1" s="4" t="s">
        <v>8</v>
      </c>
      <c r="J1" s="5" t="s">
        <v>9</v>
      </c>
      <c r="K1" s="1" t="s">
        <v>10</v>
      </c>
      <c r="L1" s="1" t="s">
        <v>11</v>
      </c>
      <c r="M1" s="1" t="s">
        <v>12</v>
      </c>
      <c r="N1" s="1" t="s">
        <v>13</v>
      </c>
      <c r="O1" s="1" t="s">
        <v>14</v>
      </c>
      <c r="P1" s="1" t="s">
        <v>15</v>
      </c>
      <c r="Q1" s="6" t="s">
        <v>16</v>
      </c>
      <c r="R1" s="6" t="s">
        <v>17</v>
      </c>
      <c r="S1" s="6" t="s">
        <v>18</v>
      </c>
      <c r="T1" s="1" t="s">
        <v>19</v>
      </c>
      <c r="U1" s="1" t="s">
        <v>20</v>
      </c>
      <c r="V1" s="4" t="s">
        <v>21</v>
      </c>
      <c r="W1" s="4" t="s">
        <v>22</v>
      </c>
      <c r="X1" s="4" t="s">
        <v>23</v>
      </c>
      <c r="Y1" s="4" t="s">
        <v>24</v>
      </c>
      <c r="Z1" s="4" t="s">
        <v>25</v>
      </c>
      <c r="AA1" s="4" t="s">
        <v>26</v>
      </c>
      <c r="AB1" s="4" t="s">
        <v>27</v>
      </c>
      <c r="AC1" s="4" t="s">
        <v>28</v>
      </c>
    </row>
    <row r="2" spans="1:183">
      <c r="A2" s="8" t="s">
        <v>29</v>
      </c>
      <c r="B2" s="8" t="s">
        <v>30</v>
      </c>
      <c r="C2" s="8" t="s">
        <v>31</v>
      </c>
      <c r="D2" s="9">
        <v>43987</v>
      </c>
      <c r="E2" s="9">
        <v>46178</v>
      </c>
      <c r="F2" s="8" t="s">
        <v>32</v>
      </c>
      <c r="G2" s="10">
        <v>46178</v>
      </c>
      <c r="H2" s="11" t="s">
        <v>32</v>
      </c>
      <c r="I2" s="11" t="s">
        <v>33</v>
      </c>
      <c r="J2" s="8" t="s">
        <v>34</v>
      </c>
      <c r="K2" s="11" t="s">
        <v>35</v>
      </c>
      <c r="L2" s="12" t="s">
        <v>36</v>
      </c>
      <c r="M2" s="8" t="s">
        <v>37</v>
      </c>
      <c r="N2" s="8" t="s">
        <v>38</v>
      </c>
      <c r="O2" s="11" t="s">
        <v>39</v>
      </c>
      <c r="P2" s="11" t="s">
        <v>40</v>
      </c>
      <c r="Q2" s="13" t="s">
        <v>41</v>
      </c>
      <c r="R2" s="13" t="s">
        <v>41</v>
      </c>
      <c r="S2" s="14">
        <v>0</v>
      </c>
      <c r="T2" s="11" t="s">
        <v>42</v>
      </c>
      <c r="U2" s="11" t="s">
        <v>43</v>
      </c>
      <c r="V2" s="11" t="s">
        <v>32</v>
      </c>
      <c r="W2" s="11" t="s">
        <v>33</v>
      </c>
      <c r="X2" s="10">
        <f t="shared" ref="X2:Y5" si="0">DATE(YEAR(D2) + 3, MONTH(D2), DAY(D2))</f>
        <v>45082</v>
      </c>
      <c r="Y2" s="10">
        <f t="shared" si="0"/>
        <v>47274</v>
      </c>
      <c r="Z2" s="11" t="s">
        <v>33</v>
      </c>
      <c r="AA2" s="11" t="s">
        <v>44</v>
      </c>
      <c r="AB2" s="11" t="s">
        <v>33</v>
      </c>
      <c r="AC2" s="11" t="s">
        <v>45</v>
      </c>
    </row>
    <row r="3" spans="1:183" ht="62">
      <c r="A3" s="15" t="s">
        <v>46</v>
      </c>
      <c r="B3" s="15" t="s">
        <v>47</v>
      </c>
      <c r="C3" s="15" t="s">
        <v>48</v>
      </c>
      <c r="D3" s="16">
        <v>44204</v>
      </c>
      <c r="E3" s="17">
        <v>47490</v>
      </c>
      <c r="F3" s="15" t="s">
        <v>49</v>
      </c>
      <c r="G3" s="18">
        <v>47490</v>
      </c>
      <c r="H3" s="19" t="s">
        <v>32</v>
      </c>
      <c r="I3" s="20">
        <v>44750</v>
      </c>
      <c r="J3" s="21" t="s">
        <v>50</v>
      </c>
      <c r="K3" s="15"/>
      <c r="L3" s="15"/>
      <c r="M3" s="15" t="s">
        <v>51</v>
      </c>
      <c r="N3" s="15" t="s">
        <v>52</v>
      </c>
      <c r="O3" s="22" t="s">
        <v>53</v>
      </c>
      <c r="P3" s="23" t="s">
        <v>54</v>
      </c>
      <c r="Q3" s="24">
        <v>10500000</v>
      </c>
      <c r="R3" s="25" t="s">
        <v>33</v>
      </c>
      <c r="S3" s="25">
        <v>0</v>
      </c>
      <c r="T3" s="26" t="s">
        <v>42</v>
      </c>
      <c r="U3" s="15" t="s">
        <v>55</v>
      </c>
      <c r="V3" s="23" t="s">
        <v>32</v>
      </c>
      <c r="W3" s="27" t="s">
        <v>56</v>
      </c>
      <c r="X3" s="20">
        <f t="shared" si="0"/>
        <v>45299</v>
      </c>
      <c r="Y3" s="28">
        <f t="shared" si="0"/>
        <v>48586</v>
      </c>
      <c r="Z3" s="22" t="s">
        <v>33</v>
      </c>
      <c r="AA3" s="22" t="s">
        <v>57</v>
      </c>
      <c r="AB3" s="22" t="s">
        <v>57</v>
      </c>
      <c r="AC3" s="20" t="s">
        <v>58</v>
      </c>
    </row>
    <row r="4" spans="1:183" ht="46.5">
      <c r="A4" s="8" t="s">
        <v>59</v>
      </c>
      <c r="B4" s="8" t="s">
        <v>60</v>
      </c>
      <c r="C4" s="8" t="s">
        <v>61</v>
      </c>
      <c r="D4" s="29">
        <v>43815</v>
      </c>
      <c r="E4" s="9">
        <v>46372</v>
      </c>
      <c r="F4" s="8" t="s">
        <v>44</v>
      </c>
      <c r="G4" s="9">
        <v>46372</v>
      </c>
      <c r="H4" s="8" t="s">
        <v>32</v>
      </c>
      <c r="I4" s="10">
        <f>D4+730</f>
        <v>44545</v>
      </c>
      <c r="J4" s="8" t="s">
        <v>62</v>
      </c>
      <c r="K4" s="11" t="s">
        <v>44</v>
      </c>
      <c r="L4" s="12" t="s">
        <v>63</v>
      </c>
      <c r="M4" s="8" t="s">
        <v>64</v>
      </c>
      <c r="N4" s="8" t="s">
        <v>65</v>
      </c>
      <c r="O4" s="8" t="s">
        <v>66</v>
      </c>
      <c r="P4" s="8" t="s">
        <v>67</v>
      </c>
      <c r="Q4" s="13">
        <v>688655</v>
      </c>
      <c r="R4" s="13" t="s">
        <v>68</v>
      </c>
      <c r="S4" s="30">
        <v>0</v>
      </c>
      <c r="T4" s="31" t="s">
        <v>42</v>
      </c>
      <c r="U4" s="8" t="s">
        <v>55</v>
      </c>
      <c r="V4" s="31" t="s">
        <v>32</v>
      </c>
      <c r="W4" s="11" t="s">
        <v>33</v>
      </c>
      <c r="X4" s="10">
        <f t="shared" si="0"/>
        <v>44911</v>
      </c>
      <c r="Y4" s="10">
        <f t="shared" si="0"/>
        <v>47468</v>
      </c>
      <c r="Z4" s="11" t="s">
        <v>33</v>
      </c>
      <c r="AA4" s="11" t="s">
        <v>57</v>
      </c>
      <c r="AB4" s="11" t="s">
        <v>57</v>
      </c>
      <c r="AC4" s="10" t="s">
        <v>69</v>
      </c>
    </row>
    <row r="5" spans="1:183" ht="31">
      <c r="A5" s="32" t="s">
        <v>70</v>
      </c>
      <c r="B5" s="33" t="s">
        <v>71</v>
      </c>
      <c r="C5" s="34" t="s">
        <v>72</v>
      </c>
      <c r="D5" s="35">
        <v>44652</v>
      </c>
      <c r="E5" s="35">
        <v>45016</v>
      </c>
      <c r="F5" s="32" t="s">
        <v>44</v>
      </c>
      <c r="G5" s="36" t="s">
        <v>73</v>
      </c>
      <c r="H5" s="36" t="s">
        <v>49</v>
      </c>
      <c r="I5" s="37" t="s">
        <v>33</v>
      </c>
      <c r="J5" s="38" t="s">
        <v>74</v>
      </c>
      <c r="K5" s="32" t="s">
        <v>35</v>
      </c>
      <c r="L5" s="39">
        <v>5214716</v>
      </c>
      <c r="M5" s="32" t="s">
        <v>37</v>
      </c>
      <c r="N5" s="40" t="s">
        <v>75</v>
      </c>
      <c r="O5" s="37" t="s">
        <v>76</v>
      </c>
      <c r="P5" s="32" t="s">
        <v>77</v>
      </c>
      <c r="Q5" s="41" t="s">
        <v>78</v>
      </c>
      <c r="R5" s="41" t="s">
        <v>78</v>
      </c>
      <c r="S5" s="41">
        <v>0</v>
      </c>
      <c r="T5" s="32" t="s">
        <v>79</v>
      </c>
      <c r="U5" s="32" t="s">
        <v>55</v>
      </c>
      <c r="V5" s="32" t="s">
        <v>32</v>
      </c>
      <c r="W5" s="42"/>
      <c r="X5" s="43">
        <f t="shared" si="0"/>
        <v>45748</v>
      </c>
      <c r="Y5" s="44">
        <f t="shared" si="0"/>
        <v>46112</v>
      </c>
      <c r="Z5" s="37" t="s">
        <v>33</v>
      </c>
      <c r="AA5" s="37" t="s">
        <v>44</v>
      </c>
      <c r="AB5" s="37" t="s">
        <v>33</v>
      </c>
      <c r="AC5" s="37"/>
    </row>
    <row r="6" spans="1:183" ht="62">
      <c r="A6" s="45" t="s">
        <v>80</v>
      </c>
      <c r="B6" s="45" t="s">
        <v>81</v>
      </c>
      <c r="C6" s="45" t="s">
        <v>82</v>
      </c>
      <c r="D6" s="46">
        <v>44368</v>
      </c>
      <c r="E6" s="46">
        <v>45016</v>
      </c>
      <c r="F6" s="47" t="s">
        <v>44</v>
      </c>
      <c r="G6" s="48">
        <v>45016</v>
      </c>
      <c r="H6" s="49" t="s">
        <v>32</v>
      </c>
      <c r="I6" s="11" t="s">
        <v>33</v>
      </c>
      <c r="J6" s="50" t="s">
        <v>83</v>
      </c>
      <c r="K6" s="47" t="s">
        <v>35</v>
      </c>
      <c r="L6" s="51" t="s">
        <v>84</v>
      </c>
      <c r="M6" s="45" t="s">
        <v>37</v>
      </c>
      <c r="N6" s="45" t="s">
        <v>85</v>
      </c>
      <c r="O6" s="47" t="s">
        <v>86</v>
      </c>
      <c r="P6" s="45" t="s">
        <v>54</v>
      </c>
      <c r="Q6" s="45" t="s">
        <v>87</v>
      </c>
      <c r="R6" s="45" t="s">
        <v>87</v>
      </c>
      <c r="S6" s="52">
        <v>0</v>
      </c>
      <c r="T6" s="47" t="s">
        <v>88</v>
      </c>
      <c r="U6" s="47" t="s">
        <v>89</v>
      </c>
      <c r="V6" s="47" t="s">
        <v>32</v>
      </c>
      <c r="W6" s="53"/>
      <c r="X6" s="10">
        <f>DATE(YEAR(D6) + 3, MONTH(D6), DAY(D6))</f>
        <v>45464</v>
      </c>
      <c r="Y6" s="54">
        <f>DATE(YEAR(E6) + 6, MONTH(E6), DAY(E6))</f>
        <v>47208</v>
      </c>
      <c r="Z6" s="11" t="s">
        <v>33</v>
      </c>
      <c r="AA6" s="11" t="s">
        <v>44</v>
      </c>
      <c r="AB6" s="11" t="s">
        <v>33</v>
      </c>
      <c r="AC6" s="11"/>
    </row>
    <row r="7" spans="1:183" ht="62">
      <c r="A7" s="45" t="s">
        <v>90</v>
      </c>
      <c r="B7" s="45" t="s">
        <v>91</v>
      </c>
      <c r="C7" s="45" t="s">
        <v>92</v>
      </c>
      <c r="D7" s="46">
        <v>44368</v>
      </c>
      <c r="E7" s="46">
        <v>45016</v>
      </c>
      <c r="F7" s="47" t="s">
        <v>44</v>
      </c>
      <c r="G7" s="48">
        <v>45016</v>
      </c>
      <c r="H7" s="49" t="s">
        <v>32</v>
      </c>
      <c r="I7" s="11" t="s">
        <v>33</v>
      </c>
      <c r="J7" s="50" t="s">
        <v>93</v>
      </c>
      <c r="K7" s="47" t="s">
        <v>35</v>
      </c>
      <c r="L7" s="51" t="s">
        <v>94</v>
      </c>
      <c r="M7" s="45" t="s">
        <v>37</v>
      </c>
      <c r="N7" s="45" t="s">
        <v>85</v>
      </c>
      <c r="O7" s="47" t="s">
        <v>86</v>
      </c>
      <c r="P7" s="45" t="s">
        <v>54</v>
      </c>
      <c r="Q7" s="45" t="s">
        <v>87</v>
      </c>
      <c r="R7" s="45" t="s">
        <v>87</v>
      </c>
      <c r="S7" s="52">
        <v>0</v>
      </c>
      <c r="T7" s="47" t="s">
        <v>88</v>
      </c>
      <c r="U7" s="47" t="s">
        <v>89</v>
      </c>
      <c r="V7" s="47" t="s">
        <v>32</v>
      </c>
      <c r="W7" s="53"/>
      <c r="X7" s="10">
        <f>DATE(YEAR(D7) + 3, MONTH(D7), DAY(D7))</f>
        <v>45464</v>
      </c>
      <c r="Y7" s="54">
        <f>DATE(YEAR(E7) + 6, MONTH(E7), DAY(E7))</f>
        <v>47208</v>
      </c>
      <c r="Z7" s="11" t="s">
        <v>33</v>
      </c>
      <c r="AA7" s="11" t="s">
        <v>44</v>
      </c>
      <c r="AB7" s="11" t="s">
        <v>33</v>
      </c>
      <c r="AC7" s="11"/>
    </row>
    <row r="8" spans="1:183" ht="77.5">
      <c r="A8" s="45" t="s">
        <v>95</v>
      </c>
      <c r="B8" s="45" t="s">
        <v>96</v>
      </c>
      <c r="C8" s="45" t="s">
        <v>97</v>
      </c>
      <c r="D8" s="46">
        <v>44368</v>
      </c>
      <c r="E8" s="46">
        <v>45016</v>
      </c>
      <c r="F8" s="47" t="s">
        <v>44</v>
      </c>
      <c r="G8" s="46">
        <v>45016</v>
      </c>
      <c r="H8" s="49" t="s">
        <v>32</v>
      </c>
      <c r="I8" s="11" t="s">
        <v>33</v>
      </c>
      <c r="J8" s="50" t="s">
        <v>98</v>
      </c>
      <c r="K8" s="47" t="s">
        <v>35</v>
      </c>
      <c r="L8" s="47" t="s">
        <v>99</v>
      </c>
      <c r="M8" s="45" t="s">
        <v>37</v>
      </c>
      <c r="N8" s="45" t="s">
        <v>85</v>
      </c>
      <c r="O8" s="37" t="s">
        <v>86</v>
      </c>
      <c r="P8" s="45" t="s">
        <v>54</v>
      </c>
      <c r="Q8" s="8" t="s">
        <v>87</v>
      </c>
      <c r="R8" s="8" t="s">
        <v>87</v>
      </c>
      <c r="S8" s="52">
        <v>0</v>
      </c>
      <c r="T8" s="47" t="s">
        <v>88</v>
      </c>
      <c r="U8" s="47" t="s">
        <v>89</v>
      </c>
      <c r="V8" s="47" t="s">
        <v>32</v>
      </c>
      <c r="W8" s="53"/>
      <c r="X8" s="10">
        <f>DATE(YEAR(D8) + 3, MONTH(D8), DAY(D8))</f>
        <v>45464</v>
      </c>
      <c r="Y8" s="54">
        <f>DATE(YEAR(E8) + 6, MONTH(E8), DAY(E8))</f>
        <v>47208</v>
      </c>
      <c r="Z8" s="11" t="s">
        <v>33</v>
      </c>
      <c r="AA8" s="11" t="s">
        <v>44</v>
      </c>
      <c r="AB8" s="11" t="s">
        <v>33</v>
      </c>
      <c r="AC8" s="11"/>
    </row>
    <row r="9" spans="1:183" ht="84" customHeight="1">
      <c r="A9" s="45" t="s">
        <v>100</v>
      </c>
      <c r="B9" s="45" t="s">
        <v>101</v>
      </c>
      <c r="C9" s="45" t="s">
        <v>102</v>
      </c>
      <c r="D9" s="46">
        <v>44368</v>
      </c>
      <c r="E9" s="9">
        <v>45016</v>
      </c>
      <c r="F9" s="47" t="s">
        <v>44</v>
      </c>
      <c r="G9" s="46">
        <v>45016</v>
      </c>
      <c r="H9" s="49" t="s">
        <v>32</v>
      </c>
      <c r="I9" s="11" t="s">
        <v>33</v>
      </c>
      <c r="J9" s="50" t="s">
        <v>103</v>
      </c>
      <c r="K9" s="47" t="s">
        <v>35</v>
      </c>
      <c r="L9" s="47">
        <v>4421973</v>
      </c>
      <c r="M9" s="45" t="s">
        <v>37</v>
      </c>
      <c r="N9" s="45" t="s">
        <v>85</v>
      </c>
      <c r="O9" s="47" t="s">
        <v>86</v>
      </c>
      <c r="P9" s="45" t="s">
        <v>54</v>
      </c>
      <c r="Q9" s="8" t="s">
        <v>87</v>
      </c>
      <c r="R9" s="8" t="s">
        <v>87</v>
      </c>
      <c r="S9" s="52">
        <v>0</v>
      </c>
      <c r="T9" s="47" t="s">
        <v>88</v>
      </c>
      <c r="U9" s="47" t="s">
        <v>89</v>
      </c>
      <c r="V9" s="47" t="s">
        <v>32</v>
      </c>
      <c r="W9" s="53"/>
      <c r="X9" s="10">
        <f>DATE(YEAR(D9) + 3, MONTH(D9), DAY(D9))</f>
        <v>45464</v>
      </c>
      <c r="Y9" s="54">
        <f>DATE(YEAR(E9) + 6, MONTH(E9), DAY(E9))</f>
        <v>47208</v>
      </c>
      <c r="Z9" s="11" t="s">
        <v>33</v>
      </c>
      <c r="AA9" s="11" t="s">
        <v>44</v>
      </c>
      <c r="AB9" s="11" t="s">
        <v>33</v>
      </c>
      <c r="AC9" s="11"/>
    </row>
    <row r="10" spans="1:183" ht="46.5">
      <c r="A10" s="45" t="s">
        <v>104</v>
      </c>
      <c r="B10" s="45" t="s">
        <v>105</v>
      </c>
      <c r="C10" s="45" t="s">
        <v>106</v>
      </c>
      <c r="D10" s="55">
        <v>44470</v>
      </c>
      <c r="E10" s="55">
        <v>45200</v>
      </c>
      <c r="F10" s="45" t="s">
        <v>49</v>
      </c>
      <c r="G10" s="46">
        <v>45931</v>
      </c>
      <c r="H10" s="49" t="s">
        <v>49</v>
      </c>
      <c r="I10" s="10">
        <v>44743</v>
      </c>
      <c r="J10" s="56" t="s">
        <v>107</v>
      </c>
      <c r="K10" s="45"/>
      <c r="L10" s="57" t="s">
        <v>108</v>
      </c>
      <c r="M10" s="45" t="s">
        <v>51</v>
      </c>
      <c r="N10" s="45" t="s">
        <v>109</v>
      </c>
      <c r="O10" s="58" t="s">
        <v>53</v>
      </c>
      <c r="P10" s="47" t="s">
        <v>54</v>
      </c>
      <c r="Q10" s="59">
        <v>7500000</v>
      </c>
      <c r="R10" s="59">
        <v>30000000</v>
      </c>
      <c r="S10" s="60">
        <v>0</v>
      </c>
      <c r="T10" s="61" t="s">
        <v>42</v>
      </c>
      <c r="U10" s="62" t="s">
        <v>110</v>
      </c>
      <c r="V10" s="47" t="s">
        <v>49</v>
      </c>
      <c r="W10" s="11" t="s">
        <v>111</v>
      </c>
      <c r="X10" s="10">
        <v>45200</v>
      </c>
      <c r="Y10" s="54">
        <v>47027</v>
      </c>
      <c r="Z10" s="11" t="s">
        <v>33</v>
      </c>
      <c r="AA10" s="11" t="s">
        <v>57</v>
      </c>
      <c r="AB10" s="11" t="s">
        <v>57</v>
      </c>
      <c r="AC10" s="11" t="s">
        <v>58</v>
      </c>
    </row>
    <row r="11" spans="1:183" ht="46.5">
      <c r="A11" s="8" t="s">
        <v>112</v>
      </c>
      <c r="B11" s="8" t="s">
        <v>113</v>
      </c>
      <c r="C11" s="8" t="s">
        <v>114</v>
      </c>
      <c r="D11" s="9">
        <v>44837</v>
      </c>
      <c r="E11" s="9">
        <v>46297</v>
      </c>
      <c r="F11" s="8" t="s">
        <v>44</v>
      </c>
      <c r="G11" s="9">
        <v>46297</v>
      </c>
      <c r="H11" s="8" t="s">
        <v>49</v>
      </c>
      <c r="I11" s="9">
        <v>44986</v>
      </c>
      <c r="J11" s="8" t="s">
        <v>115</v>
      </c>
      <c r="K11" s="8" t="s">
        <v>35</v>
      </c>
      <c r="L11" s="8" t="s">
        <v>116</v>
      </c>
      <c r="M11" s="8" t="s">
        <v>51</v>
      </c>
      <c r="N11" s="8" t="s">
        <v>109</v>
      </c>
      <c r="O11" s="8" t="s">
        <v>53</v>
      </c>
      <c r="P11" s="8" t="s">
        <v>54</v>
      </c>
      <c r="Q11" s="59">
        <v>7500000</v>
      </c>
      <c r="R11" s="59">
        <v>30000000</v>
      </c>
      <c r="S11" s="63">
        <v>0</v>
      </c>
      <c r="T11" s="8" t="s">
        <v>42</v>
      </c>
      <c r="U11" s="64" t="s">
        <v>117</v>
      </c>
      <c r="V11" s="8" t="s">
        <v>49</v>
      </c>
      <c r="W11" s="8" t="s">
        <v>33</v>
      </c>
      <c r="X11" s="10">
        <f t="shared" ref="X11:Y18" si="1">DATE(YEAR(D11) + 3, MONTH(D11), DAY(D11))</f>
        <v>45933</v>
      </c>
      <c r="Y11" s="10">
        <f t="shared" si="1"/>
        <v>47393</v>
      </c>
      <c r="Z11" s="8"/>
      <c r="AA11" s="8"/>
      <c r="AB11" s="8"/>
      <c r="AC11" s="8" t="s">
        <v>118</v>
      </c>
      <c r="AD11" s="65"/>
      <c r="AE11" s="66"/>
      <c r="AF11" s="66"/>
      <c r="AG11" s="65"/>
      <c r="AH11" s="65"/>
      <c r="AI11" s="65"/>
      <c r="AJ11" s="65"/>
      <c r="AK11" s="65"/>
      <c r="AL11" s="67"/>
      <c r="AM11" s="68"/>
      <c r="AN11" s="68"/>
      <c r="AO11" s="69"/>
      <c r="AP11" s="70"/>
      <c r="AQ11" s="70"/>
      <c r="AR11" s="71"/>
      <c r="AS11" s="67"/>
      <c r="AT11" s="67"/>
      <c r="AU11" s="67"/>
    </row>
    <row r="12" spans="1:183" ht="108.5">
      <c r="A12" s="8" t="s">
        <v>119</v>
      </c>
      <c r="B12" s="8" t="s">
        <v>120</v>
      </c>
      <c r="C12" s="8" t="s">
        <v>121</v>
      </c>
      <c r="D12" s="9">
        <v>44593</v>
      </c>
      <c r="E12" s="9">
        <v>45317</v>
      </c>
      <c r="F12" s="8" t="s">
        <v>44</v>
      </c>
      <c r="G12" s="9">
        <v>46048</v>
      </c>
      <c r="H12" s="8" t="s">
        <v>32</v>
      </c>
      <c r="I12" s="9">
        <v>45064</v>
      </c>
      <c r="J12" s="8" t="s">
        <v>122</v>
      </c>
      <c r="K12" s="8" t="s">
        <v>44</v>
      </c>
      <c r="L12" s="8" t="s">
        <v>123</v>
      </c>
      <c r="M12" s="8" t="s">
        <v>51</v>
      </c>
      <c r="N12" s="8" t="s">
        <v>124</v>
      </c>
      <c r="O12" s="8" t="s">
        <v>125</v>
      </c>
      <c r="P12" s="8" t="s">
        <v>126</v>
      </c>
      <c r="Q12" s="59">
        <v>5000000</v>
      </c>
      <c r="R12" s="59">
        <v>20000000</v>
      </c>
      <c r="S12" s="63">
        <v>0</v>
      </c>
      <c r="T12" s="8" t="s">
        <v>42</v>
      </c>
      <c r="U12" s="8" t="s">
        <v>127</v>
      </c>
      <c r="V12" s="8" t="s">
        <v>32</v>
      </c>
      <c r="W12" s="8" t="s">
        <v>33</v>
      </c>
      <c r="X12" s="10">
        <f t="shared" si="1"/>
        <v>45689</v>
      </c>
      <c r="Y12" s="10">
        <f t="shared" si="1"/>
        <v>46413</v>
      </c>
      <c r="Z12" s="8" t="s">
        <v>33</v>
      </c>
      <c r="AA12" s="8" t="s">
        <v>57</v>
      </c>
      <c r="AB12" s="8" t="s">
        <v>57</v>
      </c>
      <c r="AC12" s="8" t="s">
        <v>128</v>
      </c>
    </row>
    <row r="13" spans="1:183" ht="108.5">
      <c r="A13" s="72" t="s">
        <v>119</v>
      </c>
      <c r="B13" s="33" t="s">
        <v>129</v>
      </c>
      <c r="C13" s="33" t="s">
        <v>121</v>
      </c>
      <c r="D13" s="73">
        <v>44593</v>
      </c>
      <c r="E13" s="73">
        <v>45317</v>
      </c>
      <c r="F13" s="74" t="s">
        <v>44</v>
      </c>
      <c r="G13" s="73">
        <v>46048</v>
      </c>
      <c r="H13" s="75" t="s">
        <v>32</v>
      </c>
      <c r="I13" s="76">
        <v>45064</v>
      </c>
      <c r="J13" s="77" t="s">
        <v>130</v>
      </c>
      <c r="K13" s="33" t="s">
        <v>44</v>
      </c>
      <c r="L13" s="33" t="s">
        <v>131</v>
      </c>
      <c r="M13" s="33" t="s">
        <v>51</v>
      </c>
      <c r="N13" s="74" t="s">
        <v>124</v>
      </c>
      <c r="O13" s="72" t="s">
        <v>125</v>
      </c>
      <c r="P13" s="72" t="s">
        <v>126</v>
      </c>
      <c r="Q13" s="78">
        <v>5000000</v>
      </c>
      <c r="R13" s="78">
        <v>20000000</v>
      </c>
      <c r="S13" s="79">
        <v>0</v>
      </c>
      <c r="T13" s="72" t="s">
        <v>42</v>
      </c>
      <c r="U13" s="33" t="s">
        <v>127</v>
      </c>
      <c r="V13" s="33" t="s">
        <v>32</v>
      </c>
      <c r="W13" s="72" t="s">
        <v>33</v>
      </c>
      <c r="X13" s="43">
        <f t="shared" si="1"/>
        <v>45689</v>
      </c>
      <c r="Y13" s="44">
        <f t="shared" si="1"/>
        <v>46413</v>
      </c>
      <c r="Z13" s="72" t="s">
        <v>33</v>
      </c>
      <c r="AA13" s="72" t="s">
        <v>57</v>
      </c>
      <c r="AB13" s="72" t="s">
        <v>57</v>
      </c>
      <c r="AC13" s="72" t="s">
        <v>128</v>
      </c>
    </row>
    <row r="14" spans="1:183" ht="108.5">
      <c r="A14" s="58" t="s">
        <v>119</v>
      </c>
      <c r="B14" s="80" t="s">
        <v>129</v>
      </c>
      <c r="C14" s="80" t="s">
        <v>121</v>
      </c>
      <c r="D14" s="81">
        <v>44593</v>
      </c>
      <c r="E14" s="81">
        <v>45317</v>
      </c>
      <c r="F14" s="80" t="s">
        <v>44</v>
      </c>
      <c r="G14" s="82">
        <v>46048</v>
      </c>
      <c r="H14" s="83" t="s">
        <v>32</v>
      </c>
      <c r="I14" s="9">
        <v>45064</v>
      </c>
      <c r="J14" s="84" t="s">
        <v>132</v>
      </c>
      <c r="K14" s="80" t="s">
        <v>44</v>
      </c>
      <c r="L14" s="80" t="s">
        <v>123</v>
      </c>
      <c r="M14" s="80" t="s">
        <v>51</v>
      </c>
      <c r="N14" s="80" t="s">
        <v>124</v>
      </c>
      <c r="O14" s="80" t="s">
        <v>125</v>
      </c>
      <c r="P14" s="58" t="s">
        <v>126</v>
      </c>
      <c r="Q14" s="59">
        <v>5000000</v>
      </c>
      <c r="R14" s="59">
        <v>20000000</v>
      </c>
      <c r="S14" s="85">
        <v>0</v>
      </c>
      <c r="T14" s="58" t="s">
        <v>42</v>
      </c>
      <c r="U14" s="80" t="s">
        <v>127</v>
      </c>
      <c r="V14" s="80" t="s">
        <v>32</v>
      </c>
      <c r="W14" s="8" t="s">
        <v>33</v>
      </c>
      <c r="X14" s="86">
        <f t="shared" si="1"/>
        <v>45689</v>
      </c>
      <c r="Y14" s="87">
        <f t="shared" si="1"/>
        <v>46413</v>
      </c>
      <c r="Z14" s="58" t="s">
        <v>33</v>
      </c>
      <c r="AA14" s="58" t="s">
        <v>57</v>
      </c>
      <c r="AB14" s="58" t="s">
        <v>57</v>
      </c>
      <c r="AC14" s="58" t="s">
        <v>128</v>
      </c>
      <c r="AD14" s="65"/>
      <c r="AE14" s="66"/>
      <c r="AF14" s="66"/>
      <c r="AG14" s="65"/>
      <c r="AH14" s="65"/>
      <c r="AI14" s="65"/>
      <c r="AJ14" s="65"/>
      <c r="AK14" s="65"/>
      <c r="AL14" s="67"/>
      <c r="AM14" s="68"/>
      <c r="AN14" s="68"/>
      <c r="AO14" s="69"/>
      <c r="AP14" s="70"/>
      <c r="AQ14" s="70"/>
      <c r="AR14" s="71"/>
      <c r="AS14" s="67"/>
      <c r="AT14" s="67"/>
      <c r="AU14" s="67"/>
    </row>
    <row r="15" spans="1:183" ht="108.5">
      <c r="A15" s="80" t="s">
        <v>119</v>
      </c>
      <c r="B15" s="80" t="s">
        <v>120</v>
      </c>
      <c r="C15" s="80" t="s">
        <v>121</v>
      </c>
      <c r="D15" s="81">
        <v>44593</v>
      </c>
      <c r="E15" s="81">
        <v>45317</v>
      </c>
      <c r="F15" s="80" t="s">
        <v>44</v>
      </c>
      <c r="G15" s="81">
        <v>46048</v>
      </c>
      <c r="H15" s="88" t="s">
        <v>32</v>
      </c>
      <c r="I15" s="9">
        <v>45064</v>
      </c>
      <c r="J15" s="84" t="s">
        <v>133</v>
      </c>
      <c r="K15" s="80" t="s">
        <v>44</v>
      </c>
      <c r="L15" s="80" t="s">
        <v>134</v>
      </c>
      <c r="M15" s="80" t="s">
        <v>51</v>
      </c>
      <c r="N15" s="45" t="s">
        <v>124</v>
      </c>
      <c r="O15" s="45" t="s">
        <v>125</v>
      </c>
      <c r="P15" s="80" t="s">
        <v>126</v>
      </c>
      <c r="Q15" s="59">
        <v>5000000</v>
      </c>
      <c r="R15" s="59">
        <v>20000000</v>
      </c>
      <c r="S15" s="85">
        <v>0</v>
      </c>
      <c r="T15" s="58" t="s">
        <v>42</v>
      </c>
      <c r="U15" s="80" t="s">
        <v>127</v>
      </c>
      <c r="V15" s="80" t="s">
        <v>32</v>
      </c>
      <c r="W15" s="58" t="s">
        <v>33</v>
      </c>
      <c r="X15" s="86">
        <f t="shared" si="1"/>
        <v>45689</v>
      </c>
      <c r="Y15" s="87">
        <f t="shared" si="1"/>
        <v>46413</v>
      </c>
      <c r="Z15" s="58" t="s">
        <v>33</v>
      </c>
      <c r="AA15" s="58" t="s">
        <v>57</v>
      </c>
      <c r="AB15" s="58" t="s">
        <v>57</v>
      </c>
      <c r="AC15" s="84" t="s">
        <v>128</v>
      </c>
      <c r="AD15" s="65"/>
      <c r="AE15" s="66"/>
      <c r="AF15" s="66"/>
      <c r="AG15" s="65"/>
      <c r="AH15" s="65"/>
      <c r="AI15" s="65"/>
      <c r="AJ15" s="65"/>
      <c r="AK15" s="65"/>
      <c r="AL15" s="67"/>
      <c r="AM15" s="68"/>
      <c r="AN15" s="68"/>
      <c r="AO15" s="69"/>
      <c r="AP15" s="70"/>
      <c r="AQ15" s="70"/>
      <c r="AR15" s="71"/>
      <c r="AS15" s="67"/>
      <c r="AT15" s="67"/>
      <c r="AU15" s="67"/>
    </row>
    <row r="16" spans="1:183" ht="108.5">
      <c r="A16" s="8" t="s">
        <v>119</v>
      </c>
      <c r="B16" s="8" t="s">
        <v>120</v>
      </c>
      <c r="C16" s="8" t="s">
        <v>121</v>
      </c>
      <c r="D16" s="9">
        <v>44593</v>
      </c>
      <c r="E16" s="9">
        <v>45317</v>
      </c>
      <c r="F16" s="8" t="s">
        <v>44</v>
      </c>
      <c r="G16" s="9">
        <v>46048</v>
      </c>
      <c r="H16" s="89" t="s">
        <v>32</v>
      </c>
      <c r="I16" s="9">
        <v>45064</v>
      </c>
      <c r="J16" s="90" t="s">
        <v>135</v>
      </c>
      <c r="K16" s="8" t="s">
        <v>44</v>
      </c>
      <c r="L16" s="8">
        <v>1383511</v>
      </c>
      <c r="M16" s="8" t="s">
        <v>51</v>
      </c>
      <c r="N16" s="72" t="s">
        <v>124</v>
      </c>
      <c r="O16" s="58" t="s">
        <v>125</v>
      </c>
      <c r="P16" s="8" t="s">
        <v>126</v>
      </c>
      <c r="Q16" s="59">
        <v>5000000</v>
      </c>
      <c r="R16" s="59">
        <v>20000000</v>
      </c>
      <c r="S16" s="63">
        <v>0</v>
      </c>
      <c r="T16" s="8" t="s">
        <v>42</v>
      </c>
      <c r="U16" s="8" t="s">
        <v>127</v>
      </c>
      <c r="V16" s="8" t="s">
        <v>32</v>
      </c>
      <c r="W16" s="8" t="s">
        <v>33</v>
      </c>
      <c r="X16" s="10">
        <f t="shared" si="1"/>
        <v>45689</v>
      </c>
      <c r="Y16" s="10">
        <f t="shared" si="1"/>
        <v>46413</v>
      </c>
      <c r="Z16" s="8" t="s">
        <v>33</v>
      </c>
      <c r="AA16" s="8" t="s">
        <v>57</v>
      </c>
      <c r="AB16" s="8" t="s">
        <v>57</v>
      </c>
      <c r="AC16" s="8" t="s">
        <v>128</v>
      </c>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row>
    <row r="17" spans="1:183" ht="46.5">
      <c r="A17" s="11" t="s">
        <v>136</v>
      </c>
      <c r="B17" s="8" t="s">
        <v>137</v>
      </c>
      <c r="C17" s="8" t="s">
        <v>138</v>
      </c>
      <c r="D17" s="92">
        <v>44593</v>
      </c>
      <c r="E17" s="92">
        <v>45322</v>
      </c>
      <c r="F17" s="11" t="s">
        <v>57</v>
      </c>
      <c r="G17" s="10">
        <v>46418</v>
      </c>
      <c r="H17" s="49" t="s">
        <v>32</v>
      </c>
      <c r="I17" s="10">
        <v>44986</v>
      </c>
      <c r="J17" s="93" t="s">
        <v>139</v>
      </c>
      <c r="K17" s="11" t="s">
        <v>44</v>
      </c>
      <c r="L17" s="11">
        <v>2594504</v>
      </c>
      <c r="M17" s="11" t="s">
        <v>51</v>
      </c>
      <c r="N17" s="11" t="s">
        <v>140</v>
      </c>
      <c r="O17" s="11" t="s">
        <v>66</v>
      </c>
      <c r="P17" s="11" t="s">
        <v>141</v>
      </c>
      <c r="Q17" s="14">
        <v>4000000</v>
      </c>
      <c r="R17" s="14">
        <v>20000000</v>
      </c>
      <c r="S17" s="14">
        <v>0</v>
      </c>
      <c r="T17" s="11" t="s">
        <v>42</v>
      </c>
      <c r="U17" s="11" t="s">
        <v>55</v>
      </c>
      <c r="V17" s="11" t="s">
        <v>32</v>
      </c>
      <c r="W17" s="53"/>
      <c r="X17" s="10">
        <f t="shared" si="1"/>
        <v>45689</v>
      </c>
      <c r="Y17" s="10">
        <f t="shared" si="1"/>
        <v>46418</v>
      </c>
      <c r="Z17" s="11" t="s">
        <v>33</v>
      </c>
      <c r="AA17" s="10" t="s">
        <v>57</v>
      </c>
      <c r="AB17" s="11" t="s">
        <v>57</v>
      </c>
      <c r="AC17" s="11" t="s">
        <v>142</v>
      </c>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row>
    <row r="18" spans="1:183" ht="31">
      <c r="A18" s="33" t="s">
        <v>143</v>
      </c>
      <c r="B18" s="33" t="s">
        <v>144</v>
      </c>
      <c r="C18" s="33" t="s">
        <v>144</v>
      </c>
      <c r="D18" s="94">
        <v>44287</v>
      </c>
      <c r="E18" s="94">
        <v>45382</v>
      </c>
      <c r="F18" s="33" t="s">
        <v>145</v>
      </c>
      <c r="G18" s="73">
        <v>46843</v>
      </c>
      <c r="H18" s="75" t="s">
        <v>49</v>
      </c>
      <c r="I18" s="10">
        <v>45078</v>
      </c>
      <c r="J18" s="77" t="s">
        <v>146</v>
      </c>
      <c r="K18" s="37" t="s">
        <v>44</v>
      </c>
      <c r="L18" s="95" t="s">
        <v>147</v>
      </c>
      <c r="M18" s="33" t="s">
        <v>51</v>
      </c>
      <c r="N18" s="33" t="s">
        <v>148</v>
      </c>
      <c r="O18" s="96" t="s">
        <v>149</v>
      </c>
      <c r="P18" s="33" t="s">
        <v>67</v>
      </c>
      <c r="Q18" s="13">
        <v>2075000.34</v>
      </c>
      <c r="R18" s="13">
        <v>14525002.380000001</v>
      </c>
      <c r="S18" s="97"/>
      <c r="T18" s="33" t="s">
        <v>42</v>
      </c>
      <c r="U18" s="33" t="s">
        <v>55</v>
      </c>
      <c r="V18" s="33" t="s">
        <v>49</v>
      </c>
      <c r="W18" s="37" t="s">
        <v>33</v>
      </c>
      <c r="X18" s="43">
        <f t="shared" si="1"/>
        <v>45383</v>
      </c>
      <c r="Y18" s="44">
        <f t="shared" si="1"/>
        <v>46477</v>
      </c>
      <c r="Z18" s="37" t="s">
        <v>33</v>
      </c>
      <c r="AA18" s="37" t="s">
        <v>57</v>
      </c>
      <c r="AB18" s="37" t="s">
        <v>57</v>
      </c>
      <c r="AC18" s="72" t="s">
        <v>150</v>
      </c>
    </row>
    <row r="19" spans="1:183" ht="31">
      <c r="A19" s="33" t="s">
        <v>151</v>
      </c>
      <c r="B19" s="33" t="s">
        <v>152</v>
      </c>
      <c r="C19" s="33" t="s">
        <v>152</v>
      </c>
      <c r="D19" s="94">
        <v>43882</v>
      </c>
      <c r="E19" s="73">
        <v>45343</v>
      </c>
      <c r="F19" s="33" t="s">
        <v>44</v>
      </c>
      <c r="G19" s="73">
        <v>45343</v>
      </c>
      <c r="H19" s="75" t="s">
        <v>49</v>
      </c>
      <c r="I19" s="10">
        <f>D19+730</f>
        <v>44612</v>
      </c>
      <c r="J19" s="77" t="s">
        <v>153</v>
      </c>
      <c r="K19" s="72" t="s">
        <v>35</v>
      </c>
      <c r="L19" s="98" t="s">
        <v>154</v>
      </c>
      <c r="M19" s="77" t="s">
        <v>51</v>
      </c>
      <c r="N19" s="33" t="s">
        <v>155</v>
      </c>
      <c r="O19" s="33" t="s">
        <v>66</v>
      </c>
      <c r="P19" s="33" t="s">
        <v>126</v>
      </c>
      <c r="Q19" s="13">
        <v>2500000</v>
      </c>
      <c r="R19" s="13">
        <v>10000000</v>
      </c>
      <c r="S19" s="97">
        <v>0</v>
      </c>
      <c r="T19" s="33" t="s">
        <v>42</v>
      </c>
      <c r="U19" s="33" t="s">
        <v>55</v>
      </c>
      <c r="V19" s="99" t="s">
        <v>49</v>
      </c>
      <c r="W19" s="37" t="s">
        <v>33</v>
      </c>
      <c r="X19" s="43">
        <f>DATE(YEAR(D21) + 3, MONTH(D21), DAY(D21))</f>
        <v>45889</v>
      </c>
      <c r="Y19" s="44">
        <f>DATE(YEAR(E19) + 3, MONTH(E19), DAY(E19))</f>
        <v>46439</v>
      </c>
      <c r="Z19" s="37" t="s">
        <v>33</v>
      </c>
      <c r="AA19" s="37" t="s">
        <v>44</v>
      </c>
      <c r="AB19" s="37" t="s">
        <v>33</v>
      </c>
      <c r="AC19" s="43" t="s">
        <v>156</v>
      </c>
    </row>
    <row r="20" spans="1:183" ht="77.5">
      <c r="A20" s="45" t="s">
        <v>157</v>
      </c>
      <c r="B20" s="45" t="s">
        <v>158</v>
      </c>
      <c r="C20" s="45" t="s">
        <v>159</v>
      </c>
      <c r="D20" s="46">
        <v>44144</v>
      </c>
      <c r="E20" s="46">
        <v>45961</v>
      </c>
      <c r="F20" s="45" t="s">
        <v>44</v>
      </c>
      <c r="G20" s="46">
        <v>45961</v>
      </c>
      <c r="H20" s="49" t="s">
        <v>32</v>
      </c>
      <c r="I20" s="10">
        <v>44986</v>
      </c>
      <c r="J20" s="50" t="s">
        <v>160</v>
      </c>
      <c r="K20" s="8" t="s">
        <v>44</v>
      </c>
      <c r="L20" s="100" t="s">
        <v>161</v>
      </c>
      <c r="M20" s="50" t="s">
        <v>51</v>
      </c>
      <c r="N20" s="45" t="s">
        <v>140</v>
      </c>
      <c r="O20" s="45" t="s">
        <v>162</v>
      </c>
      <c r="P20" s="45" t="s">
        <v>163</v>
      </c>
      <c r="Q20" s="13">
        <v>1800000</v>
      </c>
      <c r="R20" s="13">
        <v>9000000</v>
      </c>
      <c r="S20" s="60">
        <v>0</v>
      </c>
      <c r="T20" s="47" t="s">
        <v>42</v>
      </c>
      <c r="U20" s="47" t="s">
        <v>55</v>
      </c>
      <c r="V20" s="11" t="s">
        <v>32</v>
      </c>
      <c r="W20" s="11" t="s">
        <v>33</v>
      </c>
      <c r="X20" s="10">
        <f>DATE(YEAR(D20) + 3, MONTH(D20), DAY(D20))</f>
        <v>45239</v>
      </c>
      <c r="Y20" s="10">
        <f>DATE(YEAR(E20) + 3, MONTH(E20), DAY(E20))</f>
        <v>47057</v>
      </c>
      <c r="Z20" s="11" t="s">
        <v>33</v>
      </c>
      <c r="AA20" s="11" t="s">
        <v>57</v>
      </c>
      <c r="AB20" s="11" t="s">
        <v>57</v>
      </c>
      <c r="AC20" s="10" t="s">
        <v>142</v>
      </c>
    </row>
    <row r="21" spans="1:183" ht="46.5">
      <c r="A21" s="101" t="s">
        <v>164</v>
      </c>
      <c r="B21" s="80" t="s">
        <v>165</v>
      </c>
      <c r="C21" s="102" t="s">
        <v>166</v>
      </c>
      <c r="D21" s="103">
        <v>44793</v>
      </c>
      <c r="E21" s="103">
        <v>45450</v>
      </c>
      <c r="F21" s="101" t="s">
        <v>44</v>
      </c>
      <c r="G21" s="104">
        <v>45450</v>
      </c>
      <c r="H21" s="105" t="s">
        <v>32</v>
      </c>
      <c r="I21" s="10">
        <v>45158</v>
      </c>
      <c r="J21" s="106" t="s">
        <v>167</v>
      </c>
      <c r="K21" s="101" t="s">
        <v>44</v>
      </c>
      <c r="L21" s="23">
        <v>482405</v>
      </c>
      <c r="M21" s="101" t="s">
        <v>51</v>
      </c>
      <c r="N21" s="101" t="s">
        <v>168</v>
      </c>
      <c r="O21" s="101" t="s">
        <v>149</v>
      </c>
      <c r="P21" s="101" t="s">
        <v>169</v>
      </c>
      <c r="Q21" s="14">
        <v>7193233</v>
      </c>
      <c r="R21" s="14">
        <v>7193233</v>
      </c>
      <c r="S21" s="107">
        <v>0</v>
      </c>
      <c r="T21" s="101" t="s">
        <v>42</v>
      </c>
      <c r="U21" s="101" t="s">
        <v>55</v>
      </c>
      <c r="V21" s="108" t="s">
        <v>32</v>
      </c>
      <c r="W21" s="109" t="s">
        <v>33</v>
      </c>
      <c r="X21" s="110" t="s">
        <v>33</v>
      </c>
      <c r="Y21" s="110" t="s">
        <v>33</v>
      </c>
      <c r="Z21" s="110" t="s">
        <v>33</v>
      </c>
      <c r="AA21" s="110" t="s">
        <v>33</v>
      </c>
      <c r="AB21" s="110" t="s">
        <v>33</v>
      </c>
      <c r="AC21" s="108" t="s">
        <v>170</v>
      </c>
    </row>
    <row r="22" spans="1:183" ht="31">
      <c r="A22" s="80">
        <v>58650</v>
      </c>
      <c r="B22" s="80" t="s">
        <v>171</v>
      </c>
      <c r="C22" s="80" t="s">
        <v>172</v>
      </c>
      <c r="D22" s="81">
        <v>45017</v>
      </c>
      <c r="E22" s="81">
        <v>46477</v>
      </c>
      <c r="F22" s="80" t="s">
        <v>57</v>
      </c>
      <c r="G22" s="82">
        <v>47938</v>
      </c>
      <c r="H22" s="83" t="s">
        <v>49</v>
      </c>
      <c r="I22" s="9">
        <v>45078</v>
      </c>
      <c r="J22" s="84" t="s">
        <v>173</v>
      </c>
      <c r="K22" s="101" t="s">
        <v>44</v>
      </c>
      <c r="L22" s="15">
        <v>3768856</v>
      </c>
      <c r="M22" s="80" t="s">
        <v>51</v>
      </c>
      <c r="N22" s="80" t="s">
        <v>174</v>
      </c>
      <c r="O22" s="80" t="s">
        <v>149</v>
      </c>
      <c r="P22" s="80" t="s">
        <v>67</v>
      </c>
      <c r="Q22" s="13">
        <v>1250000</v>
      </c>
      <c r="R22" s="13">
        <v>10000000</v>
      </c>
      <c r="S22" s="111">
        <v>0</v>
      </c>
      <c r="T22" s="80" t="s">
        <v>42</v>
      </c>
      <c r="U22" s="80" t="s">
        <v>55</v>
      </c>
      <c r="V22" s="108" t="s">
        <v>49</v>
      </c>
      <c r="W22" s="101" t="s">
        <v>33</v>
      </c>
      <c r="X22" s="86">
        <f>DATE(YEAR(D22) + 3, MONTH(D22), DAY(D22))</f>
        <v>46113</v>
      </c>
      <c r="Y22" s="86">
        <f>DATE(YEAR(E22) + 3, MONTH(E22), DAY(E22))</f>
        <v>47573</v>
      </c>
      <c r="Z22" s="86" t="s">
        <v>33</v>
      </c>
      <c r="AA22" s="108" t="s">
        <v>44</v>
      </c>
      <c r="AB22" s="108" t="s">
        <v>33</v>
      </c>
      <c r="AC22" s="86" t="s">
        <v>142</v>
      </c>
    </row>
    <row r="23" spans="1:183" ht="62">
      <c r="A23" s="101" t="s">
        <v>175</v>
      </c>
      <c r="B23" s="80" t="s">
        <v>176</v>
      </c>
      <c r="C23" s="80" t="s">
        <v>177</v>
      </c>
      <c r="D23" s="103">
        <v>44713</v>
      </c>
      <c r="E23" s="103">
        <v>48365</v>
      </c>
      <c r="F23" s="101" t="s">
        <v>44</v>
      </c>
      <c r="G23" s="87">
        <v>48365</v>
      </c>
      <c r="H23" s="105" t="s">
        <v>32</v>
      </c>
      <c r="I23" s="86">
        <v>44621</v>
      </c>
      <c r="J23" s="106" t="s">
        <v>178</v>
      </c>
      <c r="K23" s="101" t="s">
        <v>44</v>
      </c>
      <c r="L23" s="101" t="s">
        <v>179</v>
      </c>
      <c r="M23" s="101" t="s">
        <v>51</v>
      </c>
      <c r="N23" s="101" t="s">
        <v>180</v>
      </c>
      <c r="O23" s="108" t="s">
        <v>181</v>
      </c>
      <c r="P23" s="101" t="s">
        <v>54</v>
      </c>
      <c r="Q23" s="112">
        <f>SUM(R23/10)</f>
        <v>400024.6</v>
      </c>
      <c r="R23" s="112">
        <v>4000246</v>
      </c>
      <c r="S23" s="107">
        <v>0</v>
      </c>
      <c r="T23" s="101" t="s">
        <v>42</v>
      </c>
      <c r="U23" s="101" t="s">
        <v>55</v>
      </c>
      <c r="V23" s="108" t="s">
        <v>32</v>
      </c>
      <c r="W23" s="113"/>
      <c r="X23" s="86">
        <f>DATE(YEAR(D23) + 3, MONTH(D23), DAY(D23))</f>
        <v>45809</v>
      </c>
      <c r="Y23" s="87">
        <f>DATE(YEAR(E23) + 3, MONTH(E23), DAY(E23))</f>
        <v>49460</v>
      </c>
      <c r="Z23" s="108" t="s">
        <v>57</v>
      </c>
      <c r="AA23" s="86" t="s">
        <v>57</v>
      </c>
      <c r="AB23" s="108" t="s">
        <v>57</v>
      </c>
      <c r="AC23" s="108" t="s">
        <v>118</v>
      </c>
    </row>
    <row r="24" spans="1:183" ht="77.5">
      <c r="A24" s="8" t="s">
        <v>182</v>
      </c>
      <c r="B24" s="8" t="s">
        <v>183</v>
      </c>
      <c r="C24" s="8" t="s">
        <v>184</v>
      </c>
      <c r="D24" s="9">
        <v>42769</v>
      </c>
      <c r="E24" s="9">
        <v>44713</v>
      </c>
      <c r="F24" s="8" t="s">
        <v>44</v>
      </c>
      <c r="G24" s="9">
        <v>44713</v>
      </c>
      <c r="H24" s="8" t="s">
        <v>49</v>
      </c>
      <c r="I24" s="10" t="s">
        <v>185</v>
      </c>
      <c r="J24" s="8" t="s">
        <v>186</v>
      </c>
      <c r="K24" s="8" t="s">
        <v>35</v>
      </c>
      <c r="L24" s="100" t="s">
        <v>187</v>
      </c>
      <c r="M24" s="8" t="s">
        <v>51</v>
      </c>
      <c r="N24" s="8" t="s">
        <v>188</v>
      </c>
      <c r="O24" s="8" t="s">
        <v>149</v>
      </c>
      <c r="P24" s="8" t="s">
        <v>67</v>
      </c>
      <c r="Q24" s="13">
        <v>4000000</v>
      </c>
      <c r="R24" s="13">
        <v>4000000</v>
      </c>
      <c r="S24" s="30">
        <v>0</v>
      </c>
      <c r="T24" s="8" t="s">
        <v>42</v>
      </c>
      <c r="U24" s="8" t="s">
        <v>55</v>
      </c>
      <c r="V24" s="31" t="s">
        <v>49</v>
      </c>
      <c r="W24" s="8" t="s">
        <v>189</v>
      </c>
      <c r="X24" s="10">
        <f t="shared" ref="X24:Y38" si="2">DATE(YEAR(D24) + 3, MONTH(D24), DAY(D24))</f>
        <v>43864</v>
      </c>
      <c r="Y24" s="10">
        <f>(DATE(YEAR(E24) +6, MONTH(E24), DAY(E24)))</f>
        <v>46905</v>
      </c>
      <c r="Z24" s="11" t="s">
        <v>33</v>
      </c>
      <c r="AA24" s="11" t="s">
        <v>44</v>
      </c>
      <c r="AB24" s="11" t="s">
        <v>33</v>
      </c>
      <c r="AC24" s="10" t="s">
        <v>150</v>
      </c>
    </row>
    <row r="25" spans="1:183" ht="46.5">
      <c r="A25" s="114" t="s">
        <v>190</v>
      </c>
      <c r="B25" s="114" t="s">
        <v>191</v>
      </c>
      <c r="C25" s="114" t="s">
        <v>192</v>
      </c>
      <c r="D25" s="115">
        <v>44307</v>
      </c>
      <c r="E25" s="115">
        <v>45200</v>
      </c>
      <c r="F25" s="37" t="s">
        <v>193</v>
      </c>
      <c r="G25" s="43">
        <v>45402</v>
      </c>
      <c r="H25" s="36" t="s">
        <v>49</v>
      </c>
      <c r="I25" s="43">
        <v>44958</v>
      </c>
      <c r="J25" s="116" t="s">
        <v>194</v>
      </c>
      <c r="K25" s="72" t="s">
        <v>44</v>
      </c>
      <c r="L25" s="117" t="s">
        <v>195</v>
      </c>
      <c r="M25" s="77" t="s">
        <v>51</v>
      </c>
      <c r="N25" s="114" t="s">
        <v>196</v>
      </c>
      <c r="O25" s="118" t="s">
        <v>197</v>
      </c>
      <c r="P25" s="37" t="s">
        <v>40</v>
      </c>
      <c r="Q25" s="119">
        <v>1300000</v>
      </c>
      <c r="R25" s="119">
        <v>4000000</v>
      </c>
      <c r="S25" s="120">
        <v>0</v>
      </c>
      <c r="T25" s="121" t="s">
        <v>42</v>
      </c>
      <c r="U25" s="77" t="s">
        <v>55</v>
      </c>
      <c r="V25" s="122" t="s">
        <v>49</v>
      </c>
      <c r="W25" s="72" t="s">
        <v>198</v>
      </c>
      <c r="X25" s="43">
        <f t="shared" si="2"/>
        <v>45403</v>
      </c>
      <c r="Y25" s="44">
        <f t="shared" si="2"/>
        <v>46296</v>
      </c>
      <c r="Z25" s="37" t="s">
        <v>33</v>
      </c>
      <c r="AA25" s="37" t="s">
        <v>44</v>
      </c>
      <c r="AB25" s="37" t="s">
        <v>33</v>
      </c>
      <c r="AC25" s="37" t="s">
        <v>142</v>
      </c>
    </row>
    <row r="26" spans="1:183" ht="77.5">
      <c r="A26" s="123" t="s">
        <v>199</v>
      </c>
      <c r="B26" s="123" t="s">
        <v>200</v>
      </c>
      <c r="C26" s="123" t="s">
        <v>201</v>
      </c>
      <c r="D26" s="124">
        <v>43922</v>
      </c>
      <c r="E26" s="125">
        <v>45443</v>
      </c>
      <c r="F26" s="58" t="s">
        <v>44</v>
      </c>
      <c r="G26" s="125">
        <v>45443</v>
      </c>
      <c r="H26" s="83" t="s">
        <v>49</v>
      </c>
      <c r="I26" s="104">
        <v>44501</v>
      </c>
      <c r="J26" s="123" t="s">
        <v>202</v>
      </c>
      <c r="K26" s="126" t="s">
        <v>44</v>
      </c>
      <c r="L26" s="127" t="s">
        <v>203</v>
      </c>
      <c r="M26" s="84" t="s">
        <v>51</v>
      </c>
      <c r="N26" s="123" t="s">
        <v>204</v>
      </c>
      <c r="O26" s="58" t="s">
        <v>205</v>
      </c>
      <c r="P26" s="26" t="s">
        <v>40</v>
      </c>
      <c r="Q26" s="128">
        <v>1000000</v>
      </c>
      <c r="R26" s="128">
        <v>3000000</v>
      </c>
      <c r="S26" s="129">
        <v>0</v>
      </c>
      <c r="T26" s="123" t="s">
        <v>42</v>
      </c>
      <c r="U26" s="84" t="s">
        <v>55</v>
      </c>
      <c r="V26" s="88" t="s">
        <v>49</v>
      </c>
      <c r="W26" s="108" t="s">
        <v>33</v>
      </c>
      <c r="X26" s="86">
        <f t="shared" si="2"/>
        <v>45017</v>
      </c>
      <c r="Y26" s="87">
        <f t="shared" si="2"/>
        <v>46538</v>
      </c>
      <c r="Z26" s="86"/>
      <c r="AA26" s="86" t="s">
        <v>44</v>
      </c>
      <c r="AB26" s="86" t="s">
        <v>33</v>
      </c>
      <c r="AC26" s="86" t="s">
        <v>156</v>
      </c>
    </row>
    <row r="27" spans="1:183" ht="31">
      <c r="A27" s="8" t="s">
        <v>206</v>
      </c>
      <c r="B27" s="8" t="s">
        <v>207</v>
      </c>
      <c r="C27" s="8" t="s">
        <v>208</v>
      </c>
      <c r="D27" s="29">
        <v>44249</v>
      </c>
      <c r="E27" s="29">
        <v>44978</v>
      </c>
      <c r="F27" s="8" t="s">
        <v>209</v>
      </c>
      <c r="G27" s="9">
        <v>45709</v>
      </c>
      <c r="H27" s="8" t="s">
        <v>32</v>
      </c>
      <c r="I27" s="10">
        <v>44958</v>
      </c>
      <c r="J27" s="8" t="s">
        <v>135</v>
      </c>
      <c r="K27" s="8" t="s">
        <v>44</v>
      </c>
      <c r="L27" s="100" t="s">
        <v>210</v>
      </c>
      <c r="M27" s="8" t="s">
        <v>51</v>
      </c>
      <c r="N27" s="8" t="s">
        <v>211</v>
      </c>
      <c r="O27" s="8" t="s">
        <v>212</v>
      </c>
      <c r="P27" s="8" t="s">
        <v>126</v>
      </c>
      <c r="Q27" s="13">
        <v>750000</v>
      </c>
      <c r="R27" s="13">
        <v>3000000</v>
      </c>
      <c r="S27" s="30" t="s">
        <v>32</v>
      </c>
      <c r="T27" s="8" t="s">
        <v>42</v>
      </c>
      <c r="U27" s="8" t="s">
        <v>55</v>
      </c>
      <c r="V27" s="11" t="s">
        <v>32</v>
      </c>
      <c r="W27" s="130" t="s">
        <v>213</v>
      </c>
      <c r="X27" s="10">
        <f t="shared" si="2"/>
        <v>45344</v>
      </c>
      <c r="Y27" s="10">
        <f t="shared" si="2"/>
        <v>46074</v>
      </c>
      <c r="Z27" s="11" t="s">
        <v>33</v>
      </c>
      <c r="AA27" s="11" t="s">
        <v>57</v>
      </c>
      <c r="AB27" s="11" t="s">
        <v>57</v>
      </c>
      <c r="AC27" s="8" t="s">
        <v>142</v>
      </c>
    </row>
    <row r="28" spans="1:183" ht="31">
      <c r="A28" s="11" t="s">
        <v>136</v>
      </c>
      <c r="B28" s="8" t="s">
        <v>214</v>
      </c>
      <c r="C28" s="8" t="s">
        <v>215</v>
      </c>
      <c r="D28" s="92">
        <v>44593</v>
      </c>
      <c r="E28" s="92">
        <v>45322</v>
      </c>
      <c r="F28" s="11" t="s">
        <v>57</v>
      </c>
      <c r="G28" s="10">
        <v>46418</v>
      </c>
      <c r="H28" s="11" t="s">
        <v>32</v>
      </c>
      <c r="I28" s="10">
        <v>44986</v>
      </c>
      <c r="J28" s="11" t="s">
        <v>216</v>
      </c>
      <c r="K28" s="11" t="s">
        <v>44</v>
      </c>
      <c r="L28" s="11">
        <v>1243967</v>
      </c>
      <c r="M28" s="11" t="s">
        <v>51</v>
      </c>
      <c r="N28" s="11" t="s">
        <v>140</v>
      </c>
      <c r="O28" s="11" t="s">
        <v>66</v>
      </c>
      <c r="P28" s="11" t="s">
        <v>141</v>
      </c>
      <c r="Q28" s="14">
        <v>600000</v>
      </c>
      <c r="R28" s="14">
        <v>3000000</v>
      </c>
      <c r="S28" s="14">
        <v>0</v>
      </c>
      <c r="T28" s="11" t="s">
        <v>42</v>
      </c>
      <c r="U28" s="11" t="s">
        <v>55</v>
      </c>
      <c r="V28" s="11" t="s">
        <v>32</v>
      </c>
      <c r="W28" s="53"/>
      <c r="X28" s="10">
        <f t="shared" si="2"/>
        <v>45689</v>
      </c>
      <c r="Y28" s="10">
        <f t="shared" si="2"/>
        <v>46418</v>
      </c>
      <c r="Z28" s="11" t="s">
        <v>33</v>
      </c>
      <c r="AA28" s="10" t="s">
        <v>57</v>
      </c>
      <c r="AB28" s="11" t="s">
        <v>57</v>
      </c>
      <c r="AC28" s="11" t="s">
        <v>142</v>
      </c>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row>
    <row r="29" spans="1:183">
      <c r="A29" s="11" t="s">
        <v>217</v>
      </c>
      <c r="B29" s="11" t="s">
        <v>218</v>
      </c>
      <c r="C29" s="11" t="s">
        <v>219</v>
      </c>
      <c r="D29" s="92">
        <v>44779</v>
      </c>
      <c r="E29" s="92">
        <v>45138</v>
      </c>
      <c r="F29" s="11" t="s">
        <v>32</v>
      </c>
      <c r="G29" s="92">
        <v>45138</v>
      </c>
      <c r="H29" s="11" t="s">
        <v>32</v>
      </c>
      <c r="I29" s="10">
        <v>44932</v>
      </c>
      <c r="J29" s="11" t="s">
        <v>220</v>
      </c>
      <c r="K29" s="11" t="s">
        <v>35</v>
      </c>
      <c r="L29" s="11" t="s">
        <v>220</v>
      </c>
      <c r="M29" s="11" t="s">
        <v>51</v>
      </c>
      <c r="N29" s="11" t="s">
        <v>221</v>
      </c>
      <c r="O29" s="11" t="s">
        <v>222</v>
      </c>
      <c r="P29" s="11" t="s">
        <v>169</v>
      </c>
      <c r="Q29" s="14">
        <v>3000000</v>
      </c>
      <c r="R29" s="14">
        <v>3000000</v>
      </c>
      <c r="S29" s="14">
        <v>0</v>
      </c>
      <c r="T29" s="11" t="s">
        <v>42</v>
      </c>
      <c r="U29" s="11" t="s">
        <v>223</v>
      </c>
      <c r="V29" s="11" t="s">
        <v>49</v>
      </c>
      <c r="W29" s="131" t="s">
        <v>224</v>
      </c>
      <c r="X29" s="10">
        <f t="shared" si="2"/>
        <v>45875</v>
      </c>
      <c r="Y29" s="10">
        <f t="shared" si="2"/>
        <v>46234</v>
      </c>
      <c r="Z29" s="11" t="s">
        <v>33</v>
      </c>
      <c r="AA29" s="11" t="s">
        <v>44</v>
      </c>
      <c r="AB29" s="11" t="s">
        <v>44</v>
      </c>
      <c r="AC29" s="11" t="s">
        <v>128</v>
      </c>
    </row>
    <row r="30" spans="1:183" ht="62">
      <c r="A30" s="37" t="s">
        <v>225</v>
      </c>
      <c r="B30" s="72" t="s">
        <v>226</v>
      </c>
      <c r="C30" s="72" t="s">
        <v>227</v>
      </c>
      <c r="D30" s="115">
        <v>44770</v>
      </c>
      <c r="E30" s="115">
        <v>45501</v>
      </c>
      <c r="F30" s="37" t="s">
        <v>57</v>
      </c>
      <c r="G30" s="43">
        <v>46231</v>
      </c>
      <c r="H30" s="37" t="s">
        <v>49</v>
      </c>
      <c r="I30" s="43">
        <v>44972</v>
      </c>
      <c r="J30" s="37" t="s">
        <v>228</v>
      </c>
      <c r="K30" s="37" t="s">
        <v>44</v>
      </c>
      <c r="L30" s="37">
        <v>2946689</v>
      </c>
      <c r="M30" s="38" t="s">
        <v>51</v>
      </c>
      <c r="N30" s="122" t="s">
        <v>229</v>
      </c>
      <c r="O30" s="22" t="s">
        <v>66</v>
      </c>
      <c r="P30" s="37" t="s">
        <v>141</v>
      </c>
      <c r="Q30" s="132">
        <v>625000</v>
      </c>
      <c r="R30" s="132">
        <v>2500000</v>
      </c>
      <c r="S30" s="41">
        <v>0</v>
      </c>
      <c r="T30" s="37" t="s">
        <v>42</v>
      </c>
      <c r="U30" s="32" t="s">
        <v>55</v>
      </c>
      <c r="V30" s="37" t="s">
        <v>49</v>
      </c>
      <c r="W30" s="42"/>
      <c r="X30" s="43">
        <f t="shared" si="2"/>
        <v>45866</v>
      </c>
      <c r="Y30" s="44">
        <f t="shared" si="2"/>
        <v>46596</v>
      </c>
      <c r="Z30" s="37" t="s">
        <v>57</v>
      </c>
      <c r="AA30" s="43" t="s">
        <v>57</v>
      </c>
      <c r="AB30" s="133" t="s">
        <v>57</v>
      </c>
      <c r="AC30" s="37" t="s">
        <v>118</v>
      </c>
    </row>
    <row r="31" spans="1:183" ht="46.5">
      <c r="A31" s="8" t="s">
        <v>230</v>
      </c>
      <c r="B31" s="8" t="s">
        <v>231</v>
      </c>
      <c r="C31" s="8" t="s">
        <v>232</v>
      </c>
      <c r="D31" s="9">
        <v>44835</v>
      </c>
      <c r="E31" s="9">
        <v>45565</v>
      </c>
      <c r="F31" s="8" t="s">
        <v>57</v>
      </c>
      <c r="G31" s="9">
        <v>46660</v>
      </c>
      <c r="H31" s="8" t="s">
        <v>49</v>
      </c>
      <c r="I31" s="10">
        <v>45139</v>
      </c>
      <c r="J31" s="8" t="s">
        <v>233</v>
      </c>
      <c r="K31" s="8" t="s">
        <v>44</v>
      </c>
      <c r="L31" s="8" t="s">
        <v>234</v>
      </c>
      <c r="M31" s="50" t="s">
        <v>51</v>
      </c>
      <c r="N31" s="134" t="s">
        <v>235</v>
      </c>
      <c r="O31" s="123" t="s">
        <v>149</v>
      </c>
      <c r="P31" s="8" t="s">
        <v>67</v>
      </c>
      <c r="Q31" s="13">
        <v>444213</v>
      </c>
      <c r="R31" s="13">
        <v>2221065</v>
      </c>
      <c r="S31" s="60">
        <v>0</v>
      </c>
      <c r="T31" s="8" t="s">
        <v>42</v>
      </c>
      <c r="U31" s="62" t="s">
        <v>236</v>
      </c>
      <c r="V31" s="31" t="s">
        <v>49</v>
      </c>
      <c r="W31" s="11" t="s">
        <v>33</v>
      </c>
      <c r="X31" s="10">
        <f t="shared" si="2"/>
        <v>45931</v>
      </c>
      <c r="Y31" s="54">
        <f t="shared" si="2"/>
        <v>46660</v>
      </c>
      <c r="Z31" s="11" t="s">
        <v>33</v>
      </c>
      <c r="AA31" s="11" t="s">
        <v>44</v>
      </c>
      <c r="AB31" s="11" t="s">
        <v>33</v>
      </c>
      <c r="AC31" s="10" t="s">
        <v>150</v>
      </c>
    </row>
    <row r="32" spans="1:183">
      <c r="A32" s="26" t="s">
        <v>237</v>
      </c>
      <c r="B32" s="26" t="s">
        <v>238</v>
      </c>
      <c r="C32" s="26" t="s">
        <v>238</v>
      </c>
      <c r="D32" s="17">
        <v>44013</v>
      </c>
      <c r="E32" s="17">
        <v>45047</v>
      </c>
      <c r="F32" s="135" t="s">
        <v>44</v>
      </c>
      <c r="G32" s="17">
        <v>45047</v>
      </c>
      <c r="H32" s="136" t="s">
        <v>32</v>
      </c>
      <c r="I32" s="43">
        <v>44972</v>
      </c>
      <c r="J32" s="137" t="s">
        <v>239</v>
      </c>
      <c r="K32" s="22" t="s">
        <v>44</v>
      </c>
      <c r="L32" s="95" t="s">
        <v>240</v>
      </c>
      <c r="M32" s="80" t="s">
        <v>51</v>
      </c>
      <c r="N32" s="138" t="s">
        <v>241</v>
      </c>
      <c r="O32" s="139" t="s">
        <v>86</v>
      </c>
      <c r="P32" s="58" t="s">
        <v>54</v>
      </c>
      <c r="Q32" s="13">
        <f>SUM(R32/3)</f>
        <v>666666.66666666663</v>
      </c>
      <c r="R32" s="13">
        <v>2000000</v>
      </c>
      <c r="S32" s="140">
        <v>0</v>
      </c>
      <c r="T32" s="123" t="s">
        <v>42</v>
      </c>
      <c r="U32" s="80" t="s">
        <v>55</v>
      </c>
      <c r="V32" s="58" t="s">
        <v>32</v>
      </c>
      <c r="W32" s="108" t="s">
        <v>33</v>
      </c>
      <c r="X32" s="86">
        <f t="shared" si="2"/>
        <v>45108</v>
      </c>
      <c r="Y32" s="87">
        <f t="shared" si="2"/>
        <v>46143</v>
      </c>
      <c r="Z32" s="108" t="s">
        <v>33</v>
      </c>
      <c r="AA32" s="86" t="s">
        <v>57</v>
      </c>
      <c r="AB32" s="86" t="s">
        <v>57</v>
      </c>
      <c r="AC32" s="86" t="s">
        <v>118</v>
      </c>
    </row>
    <row r="33" spans="1:183" ht="124">
      <c r="A33" s="8" t="s">
        <v>242</v>
      </c>
      <c r="B33" s="8" t="s">
        <v>243</v>
      </c>
      <c r="C33" s="8" t="s">
        <v>244</v>
      </c>
      <c r="D33" s="29">
        <v>44459</v>
      </c>
      <c r="E33" s="29">
        <v>45555</v>
      </c>
      <c r="F33" s="8" t="s">
        <v>245</v>
      </c>
      <c r="G33" s="9">
        <v>45555</v>
      </c>
      <c r="H33" s="89" t="s">
        <v>32</v>
      </c>
      <c r="I33" s="10">
        <v>44986</v>
      </c>
      <c r="J33" s="90" t="s">
        <v>246</v>
      </c>
      <c r="K33" s="8" t="s">
        <v>44</v>
      </c>
      <c r="L33" s="100" t="s">
        <v>247</v>
      </c>
      <c r="M33" s="8" t="s">
        <v>51</v>
      </c>
      <c r="N33" s="8" t="s">
        <v>248</v>
      </c>
      <c r="O33" s="58" t="s">
        <v>86</v>
      </c>
      <c r="P33" s="8" t="s">
        <v>54</v>
      </c>
      <c r="Q33" s="30">
        <v>666666</v>
      </c>
      <c r="R33" s="30">
        <v>2000000</v>
      </c>
      <c r="S33" s="30">
        <v>0</v>
      </c>
      <c r="T33" s="8" t="s">
        <v>42</v>
      </c>
      <c r="U33" s="8" t="s">
        <v>55</v>
      </c>
      <c r="V33" s="8" t="s">
        <v>32</v>
      </c>
      <c r="W33" s="141"/>
      <c r="X33" s="10">
        <f t="shared" si="2"/>
        <v>45555</v>
      </c>
      <c r="Y33" s="10">
        <f>DATE(YEAR(E33) + 6, MONTH(E33), DAY(E33))</f>
        <v>47746</v>
      </c>
      <c r="Z33" s="8" t="s">
        <v>33</v>
      </c>
      <c r="AA33" s="8" t="s">
        <v>57</v>
      </c>
      <c r="AB33" s="11" t="s">
        <v>57</v>
      </c>
      <c r="AC33" s="8" t="s">
        <v>142</v>
      </c>
    </row>
    <row r="34" spans="1:183">
      <c r="A34" s="108" t="s">
        <v>136</v>
      </c>
      <c r="B34" s="58" t="s">
        <v>249</v>
      </c>
      <c r="C34" s="58" t="s">
        <v>250</v>
      </c>
      <c r="D34" s="142">
        <v>44593</v>
      </c>
      <c r="E34" s="142">
        <v>45322</v>
      </c>
      <c r="F34" s="108" t="s">
        <v>57</v>
      </c>
      <c r="G34" s="86">
        <v>46418</v>
      </c>
      <c r="H34" s="105" t="s">
        <v>32</v>
      </c>
      <c r="I34" s="86">
        <v>44986</v>
      </c>
      <c r="J34" s="143" t="s">
        <v>251</v>
      </c>
      <c r="K34" s="108" t="s">
        <v>44</v>
      </c>
      <c r="L34" s="108">
        <v>2165592</v>
      </c>
      <c r="M34" s="108" t="s">
        <v>51</v>
      </c>
      <c r="N34" s="108" t="s">
        <v>140</v>
      </c>
      <c r="O34" s="108" t="s">
        <v>66</v>
      </c>
      <c r="P34" s="108" t="s">
        <v>141</v>
      </c>
      <c r="Q34" s="112">
        <v>400000</v>
      </c>
      <c r="R34" s="112">
        <v>2000000</v>
      </c>
      <c r="S34" s="112">
        <v>0</v>
      </c>
      <c r="T34" s="108" t="s">
        <v>42</v>
      </c>
      <c r="U34" s="108" t="s">
        <v>55</v>
      </c>
      <c r="V34" s="108" t="s">
        <v>32</v>
      </c>
      <c r="W34" s="113"/>
      <c r="X34" s="86">
        <f t="shared" si="2"/>
        <v>45689</v>
      </c>
      <c r="Y34" s="86">
        <f>DATE(YEAR(E34) + 3, MONTH(E34), DAY(E34))</f>
        <v>46418</v>
      </c>
      <c r="Z34" s="108" t="s">
        <v>33</v>
      </c>
      <c r="AA34" s="86" t="s">
        <v>57</v>
      </c>
      <c r="AB34" s="108" t="s">
        <v>57</v>
      </c>
      <c r="AC34" s="108" t="s">
        <v>142</v>
      </c>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row>
    <row r="35" spans="1:183" ht="31">
      <c r="A35" s="11" t="s">
        <v>252</v>
      </c>
      <c r="B35" s="8" t="s">
        <v>253</v>
      </c>
      <c r="C35" s="8" t="s">
        <v>254</v>
      </c>
      <c r="D35" s="9">
        <v>44287</v>
      </c>
      <c r="E35" s="144">
        <v>45381</v>
      </c>
      <c r="F35" s="8" t="s">
        <v>32</v>
      </c>
      <c r="G35" s="144">
        <v>45381</v>
      </c>
      <c r="H35" s="11" t="s">
        <v>32</v>
      </c>
      <c r="I35" s="10">
        <f>D35+365</f>
        <v>44652</v>
      </c>
      <c r="J35" s="8" t="s">
        <v>255</v>
      </c>
      <c r="K35" s="11" t="s">
        <v>44</v>
      </c>
      <c r="L35" s="12" t="s">
        <v>256</v>
      </c>
      <c r="M35" s="8" t="s">
        <v>51</v>
      </c>
      <c r="N35" s="8" t="s">
        <v>257</v>
      </c>
      <c r="O35" s="8" t="s">
        <v>205</v>
      </c>
      <c r="P35" s="31" t="s">
        <v>40</v>
      </c>
      <c r="Q35" s="13">
        <v>990000</v>
      </c>
      <c r="R35" s="13">
        <v>1980000</v>
      </c>
      <c r="S35" s="30">
        <v>0</v>
      </c>
      <c r="T35" s="11" t="s">
        <v>88</v>
      </c>
      <c r="U35" s="8" t="s">
        <v>55</v>
      </c>
      <c r="V35" s="31" t="s">
        <v>32</v>
      </c>
      <c r="W35" s="53"/>
      <c r="X35" s="10">
        <f t="shared" si="2"/>
        <v>45383</v>
      </c>
      <c r="Y35" s="10">
        <f>DATE(YEAR(E35) + 3, MONTH(E35), DAY(E35))</f>
        <v>46476</v>
      </c>
      <c r="Z35" s="11"/>
      <c r="AA35" s="11" t="s">
        <v>44</v>
      </c>
      <c r="AB35" s="11" t="s">
        <v>33</v>
      </c>
      <c r="AC35" s="11" t="s">
        <v>156</v>
      </c>
    </row>
    <row r="36" spans="1:183" ht="53.25" customHeight="1">
      <c r="A36" s="8" t="s">
        <v>258</v>
      </c>
      <c r="B36" s="8" t="s">
        <v>259</v>
      </c>
      <c r="C36" s="8" t="s">
        <v>260</v>
      </c>
      <c r="D36" s="145">
        <v>44440</v>
      </c>
      <c r="E36" s="145">
        <v>45536</v>
      </c>
      <c r="F36" s="146" t="s">
        <v>49</v>
      </c>
      <c r="G36" s="145">
        <v>45536</v>
      </c>
      <c r="H36" s="11" t="s">
        <v>32</v>
      </c>
      <c r="I36" s="10">
        <v>45047</v>
      </c>
      <c r="J36" s="8" t="s">
        <v>261</v>
      </c>
      <c r="K36" s="11" t="s">
        <v>44</v>
      </c>
      <c r="L36" s="12" t="s">
        <v>63</v>
      </c>
      <c r="M36" s="8" t="s">
        <v>51</v>
      </c>
      <c r="N36" s="8" t="s">
        <v>262</v>
      </c>
      <c r="O36" s="8" t="s">
        <v>263</v>
      </c>
      <c r="P36" s="11" t="s">
        <v>67</v>
      </c>
      <c r="Q36" s="13">
        <f>SUM(R36/3)</f>
        <v>499755</v>
      </c>
      <c r="R36" s="13">
        <v>1499265</v>
      </c>
      <c r="S36" s="30">
        <v>0</v>
      </c>
      <c r="T36" s="31" t="s">
        <v>42</v>
      </c>
      <c r="U36" s="8" t="s">
        <v>55</v>
      </c>
      <c r="V36" s="11" t="s">
        <v>32</v>
      </c>
      <c r="W36" s="11" t="s">
        <v>33</v>
      </c>
      <c r="X36" s="10">
        <f t="shared" si="2"/>
        <v>45536</v>
      </c>
      <c r="Y36" s="10">
        <f>DATE(YEAR(E36) + 3, MONTH(E36), DAY(E36))</f>
        <v>46631</v>
      </c>
      <c r="Z36" s="11" t="s">
        <v>33</v>
      </c>
      <c r="AA36" s="11" t="s">
        <v>57</v>
      </c>
      <c r="AB36" s="11" t="s">
        <v>57</v>
      </c>
      <c r="AC36" s="11" t="s">
        <v>156</v>
      </c>
    </row>
    <row r="37" spans="1:183" ht="62">
      <c r="A37" s="147" t="s">
        <v>264</v>
      </c>
      <c r="B37" s="147" t="s">
        <v>265</v>
      </c>
      <c r="C37" s="148" t="s">
        <v>266</v>
      </c>
      <c r="D37" s="149">
        <v>44445</v>
      </c>
      <c r="E37" s="125">
        <v>44768</v>
      </c>
      <c r="F37" s="58" t="s">
        <v>44</v>
      </c>
      <c r="G37" s="125">
        <v>44768</v>
      </c>
      <c r="H37" s="147" t="s">
        <v>49</v>
      </c>
      <c r="I37" s="86" t="s">
        <v>185</v>
      </c>
      <c r="J37" s="108" t="s">
        <v>267</v>
      </c>
      <c r="K37" s="108" t="s">
        <v>35</v>
      </c>
      <c r="L37" s="108" t="s">
        <v>267</v>
      </c>
      <c r="M37" s="58" t="s">
        <v>51</v>
      </c>
      <c r="N37" s="108" t="s">
        <v>221</v>
      </c>
      <c r="O37" s="108" t="s">
        <v>222</v>
      </c>
      <c r="P37" s="108" t="s">
        <v>67</v>
      </c>
      <c r="Q37" s="128">
        <v>1400000</v>
      </c>
      <c r="R37" s="128">
        <v>1400000</v>
      </c>
      <c r="S37" s="150">
        <v>0</v>
      </c>
      <c r="T37" s="123" t="s">
        <v>42</v>
      </c>
      <c r="U37" s="58" t="s">
        <v>55</v>
      </c>
      <c r="V37" s="58" t="s">
        <v>49</v>
      </c>
      <c r="W37" s="113"/>
      <c r="X37" s="86">
        <f t="shared" si="2"/>
        <v>45541</v>
      </c>
      <c r="Y37" s="86">
        <f>DATE(YEAR(E37) + 3, MONTH(E37), DAY(E37))</f>
        <v>45864</v>
      </c>
      <c r="Z37" s="112" t="s">
        <v>33</v>
      </c>
      <c r="AA37" s="108" t="s">
        <v>57</v>
      </c>
      <c r="AB37" s="108" t="s">
        <v>268</v>
      </c>
      <c r="AC37" s="108" t="s">
        <v>156</v>
      </c>
    </row>
    <row r="38" spans="1:183" ht="31">
      <c r="A38" s="47" t="s">
        <v>269</v>
      </c>
      <c r="B38" s="45" t="s">
        <v>270</v>
      </c>
      <c r="C38" s="47" t="s">
        <v>271</v>
      </c>
      <c r="D38" s="151">
        <v>43356</v>
      </c>
      <c r="E38" s="151">
        <v>45181</v>
      </c>
      <c r="F38" s="47" t="s">
        <v>44</v>
      </c>
      <c r="G38" s="151">
        <v>45181</v>
      </c>
      <c r="H38" s="47" t="s">
        <v>32</v>
      </c>
      <c r="I38" s="54">
        <f>D38+912</f>
        <v>44268</v>
      </c>
      <c r="J38" s="47" t="s">
        <v>272</v>
      </c>
      <c r="K38" s="47" t="s">
        <v>44</v>
      </c>
      <c r="L38" s="51" t="s">
        <v>273</v>
      </c>
      <c r="M38" s="45" t="s">
        <v>64</v>
      </c>
      <c r="N38" s="47" t="s">
        <v>274</v>
      </c>
      <c r="O38" s="47" t="s">
        <v>149</v>
      </c>
      <c r="P38" s="47" t="s">
        <v>67</v>
      </c>
      <c r="Q38" s="152">
        <v>40000</v>
      </c>
      <c r="R38" s="152">
        <v>1231731</v>
      </c>
      <c r="S38" s="60">
        <v>0</v>
      </c>
      <c r="T38" s="47" t="s">
        <v>42</v>
      </c>
      <c r="U38" s="45" t="s">
        <v>55</v>
      </c>
      <c r="V38" s="47" t="s">
        <v>32</v>
      </c>
      <c r="W38" s="47" t="s">
        <v>33</v>
      </c>
      <c r="X38" s="54">
        <f t="shared" si="2"/>
        <v>44452</v>
      </c>
      <c r="Y38" s="54">
        <f>DATE(YEAR(E38) + 3, MONTH(E38), DAY(E38))</f>
        <v>46277</v>
      </c>
      <c r="Z38" s="47" t="s">
        <v>33</v>
      </c>
      <c r="AA38" s="47" t="s">
        <v>44</v>
      </c>
      <c r="AB38" s="47" t="s">
        <v>33</v>
      </c>
      <c r="AC38" s="47" t="s">
        <v>69</v>
      </c>
    </row>
    <row r="39" spans="1:183" ht="98.25" customHeight="1">
      <c r="A39" s="37" t="s">
        <v>275</v>
      </c>
      <c r="B39" s="72" t="s">
        <v>276</v>
      </c>
      <c r="C39" s="72" t="s">
        <v>277</v>
      </c>
      <c r="D39" s="115">
        <v>44926</v>
      </c>
      <c r="E39" s="115">
        <v>45029</v>
      </c>
      <c r="F39" s="37" t="s">
        <v>44</v>
      </c>
      <c r="G39" s="115">
        <v>45029</v>
      </c>
      <c r="H39" s="36" t="s">
        <v>32</v>
      </c>
      <c r="I39" s="43">
        <v>44905</v>
      </c>
      <c r="J39" s="153" t="s">
        <v>278</v>
      </c>
      <c r="K39" s="37" t="s">
        <v>44</v>
      </c>
      <c r="L39" s="154" t="s">
        <v>279</v>
      </c>
      <c r="M39" s="23" t="s">
        <v>51</v>
      </c>
      <c r="N39" s="37" t="s">
        <v>280</v>
      </c>
      <c r="O39" s="37"/>
      <c r="P39" s="37" t="s">
        <v>126</v>
      </c>
      <c r="Q39" s="132">
        <v>1025402.4</v>
      </c>
      <c r="R39" s="132">
        <v>1025402.4</v>
      </c>
      <c r="S39" s="132">
        <v>0</v>
      </c>
      <c r="T39" s="132" t="s">
        <v>42</v>
      </c>
      <c r="U39" s="132" t="s">
        <v>127</v>
      </c>
      <c r="V39" s="132" t="s">
        <v>32</v>
      </c>
      <c r="W39" s="155" t="s">
        <v>281</v>
      </c>
      <c r="X39" s="132" t="s">
        <v>33</v>
      </c>
      <c r="Y39" s="132" t="s">
        <v>33</v>
      </c>
      <c r="Z39" s="132" t="s">
        <v>33</v>
      </c>
      <c r="AA39" s="37" t="s">
        <v>57</v>
      </c>
      <c r="AB39" s="37" t="s">
        <v>57</v>
      </c>
      <c r="AC39" s="37" t="s">
        <v>128</v>
      </c>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row>
    <row r="40" spans="1:183" ht="31">
      <c r="A40" s="72" t="s">
        <v>282</v>
      </c>
      <c r="B40" s="72" t="s">
        <v>283</v>
      </c>
      <c r="C40" s="72" t="s">
        <v>283</v>
      </c>
      <c r="D40" s="76">
        <v>44440</v>
      </c>
      <c r="E40" s="76">
        <v>45535</v>
      </c>
      <c r="F40" s="72" t="s">
        <v>49</v>
      </c>
      <c r="G40" s="76">
        <v>48457</v>
      </c>
      <c r="H40" s="36" t="s">
        <v>49</v>
      </c>
      <c r="I40" s="43">
        <f>D40+365</f>
        <v>44805</v>
      </c>
      <c r="J40" s="156" t="s">
        <v>284</v>
      </c>
      <c r="K40" s="72" t="s">
        <v>44</v>
      </c>
      <c r="L40" s="91">
        <v>5234413</v>
      </c>
      <c r="M40" s="15" t="s">
        <v>51</v>
      </c>
      <c r="N40" s="72" t="s">
        <v>285</v>
      </c>
      <c r="O40" s="72" t="s">
        <v>205</v>
      </c>
      <c r="P40" s="37" t="s">
        <v>40</v>
      </c>
      <c r="Q40" s="157">
        <v>87329</v>
      </c>
      <c r="R40" s="157">
        <v>960629</v>
      </c>
      <c r="S40" s="155">
        <v>0</v>
      </c>
      <c r="T40" s="121" t="s">
        <v>42</v>
      </c>
      <c r="U40" s="72" t="s">
        <v>55</v>
      </c>
      <c r="V40" s="37" t="s">
        <v>49</v>
      </c>
      <c r="W40" s="72" t="s">
        <v>286</v>
      </c>
      <c r="X40" s="43">
        <v>45200</v>
      </c>
      <c r="Y40" s="43">
        <v>49583</v>
      </c>
      <c r="Z40" s="37" t="s">
        <v>33</v>
      </c>
      <c r="AA40" s="37" t="s">
        <v>44</v>
      </c>
      <c r="AB40" s="37" t="s">
        <v>33</v>
      </c>
      <c r="AC40" s="43" t="s">
        <v>156</v>
      </c>
    </row>
    <row r="41" spans="1:183" ht="62">
      <c r="A41" s="61" t="s">
        <v>287</v>
      </c>
      <c r="B41" s="61" t="s">
        <v>288</v>
      </c>
      <c r="C41" s="61" t="s">
        <v>289</v>
      </c>
      <c r="D41" s="158">
        <v>44022</v>
      </c>
      <c r="E41" s="158">
        <v>45443</v>
      </c>
      <c r="F41" s="88" t="s">
        <v>44</v>
      </c>
      <c r="G41" s="158">
        <v>45443</v>
      </c>
      <c r="H41" s="89" t="s">
        <v>49</v>
      </c>
      <c r="I41" s="10">
        <v>45017</v>
      </c>
      <c r="J41" s="159" t="s">
        <v>202</v>
      </c>
      <c r="K41" s="8" t="s">
        <v>44</v>
      </c>
      <c r="L41" s="98" t="s">
        <v>203</v>
      </c>
      <c r="M41" s="80" t="s">
        <v>51</v>
      </c>
      <c r="N41" s="159" t="s">
        <v>204</v>
      </c>
      <c r="O41" s="8" t="s">
        <v>205</v>
      </c>
      <c r="P41" s="31" t="s">
        <v>40</v>
      </c>
      <c r="Q41" s="13">
        <v>950000</v>
      </c>
      <c r="R41" s="128">
        <v>950000</v>
      </c>
      <c r="S41" s="140">
        <v>0</v>
      </c>
      <c r="T41" s="123" t="s">
        <v>42</v>
      </c>
      <c r="U41" s="80" t="s">
        <v>55</v>
      </c>
      <c r="V41" s="8" t="s">
        <v>49</v>
      </c>
      <c r="W41" s="11" t="s">
        <v>33</v>
      </c>
      <c r="X41" s="43">
        <f>DATE(YEAR(D41) + 3, MONTH(D41), DAY(D41))</f>
        <v>45117</v>
      </c>
      <c r="Y41" s="43">
        <f>DATE(YEAR(E41) + 3, MONTH(E41), DAY(E41))</f>
        <v>46538</v>
      </c>
      <c r="Z41" s="11" t="s">
        <v>33</v>
      </c>
      <c r="AA41" s="11" t="s">
        <v>44</v>
      </c>
      <c r="AB41" s="11" t="s">
        <v>33</v>
      </c>
      <c r="AC41" s="10" t="s">
        <v>156</v>
      </c>
    </row>
    <row r="42" spans="1:183" s="167" customFormat="1" ht="62">
      <c r="A42" s="47" t="s">
        <v>290</v>
      </c>
      <c r="B42" s="47" t="s">
        <v>291</v>
      </c>
      <c r="C42" s="160" t="s">
        <v>292</v>
      </c>
      <c r="D42" s="151">
        <v>44470</v>
      </c>
      <c r="E42" s="161">
        <v>45930</v>
      </c>
      <c r="F42" s="47" t="s">
        <v>44</v>
      </c>
      <c r="G42" s="162">
        <v>45930</v>
      </c>
      <c r="H42" s="47" t="s">
        <v>49</v>
      </c>
      <c r="I42" s="54">
        <f>D42+365</f>
        <v>44835</v>
      </c>
      <c r="J42" s="163" t="s">
        <v>293</v>
      </c>
      <c r="K42" s="47" t="s">
        <v>35</v>
      </c>
      <c r="L42" s="164">
        <v>2248713</v>
      </c>
      <c r="M42" s="45" t="s">
        <v>64</v>
      </c>
      <c r="N42" s="47" t="s">
        <v>294</v>
      </c>
      <c r="O42" s="108" t="s">
        <v>295</v>
      </c>
      <c r="P42" s="108" t="s">
        <v>67</v>
      </c>
      <c r="Q42" s="165">
        <v>223237</v>
      </c>
      <c r="R42" s="166">
        <v>892948</v>
      </c>
      <c r="S42" s="60">
        <v>0</v>
      </c>
      <c r="T42" s="61" t="s">
        <v>42</v>
      </c>
      <c r="U42" s="45" t="s">
        <v>55</v>
      </c>
      <c r="V42" s="143" t="s">
        <v>49</v>
      </c>
      <c r="W42" s="11" t="s">
        <v>33</v>
      </c>
      <c r="X42" s="86">
        <f t="shared" ref="X42:X47" si="3">DATE(YEAR(D42) + 3, MONTH(D42), DAY(D42))</f>
        <v>45566</v>
      </c>
      <c r="Y42" s="86">
        <f>DATE(YEAR(E42) + 6, MONTH(E42), DAY(E42))</f>
        <v>48121</v>
      </c>
      <c r="Z42" s="108" t="s">
        <v>33</v>
      </c>
      <c r="AA42" s="86" t="s">
        <v>44</v>
      </c>
      <c r="AB42" s="86" t="s">
        <v>33</v>
      </c>
      <c r="AC42" s="108" t="s">
        <v>69</v>
      </c>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row>
    <row r="43" spans="1:183" s="167" customFormat="1" ht="60" customHeight="1">
      <c r="A43" s="45" t="s">
        <v>296</v>
      </c>
      <c r="B43" s="45" t="s">
        <v>297</v>
      </c>
      <c r="C43" s="134" t="s">
        <v>298</v>
      </c>
      <c r="D43" s="46">
        <v>44621</v>
      </c>
      <c r="E43" s="168">
        <v>46081</v>
      </c>
      <c r="F43" s="47" t="s">
        <v>57</v>
      </c>
      <c r="G43" s="169">
        <v>48301</v>
      </c>
      <c r="H43" s="47" t="s">
        <v>49</v>
      </c>
      <c r="I43" s="54">
        <v>45168</v>
      </c>
      <c r="J43" s="126" t="s">
        <v>299</v>
      </c>
      <c r="K43" s="47" t="s">
        <v>35</v>
      </c>
      <c r="L43" s="127">
        <v>3039051</v>
      </c>
      <c r="M43" s="47" t="s">
        <v>51</v>
      </c>
      <c r="N43" s="47" t="s">
        <v>155</v>
      </c>
      <c r="O43" s="58" t="s">
        <v>205</v>
      </c>
      <c r="P43" s="108" t="s">
        <v>40</v>
      </c>
      <c r="Q43" s="170">
        <v>170351</v>
      </c>
      <c r="R43" s="152">
        <v>830456.8</v>
      </c>
      <c r="S43" s="52">
        <v>0</v>
      </c>
      <c r="T43" s="47" t="s">
        <v>42</v>
      </c>
      <c r="U43" s="47" t="s">
        <v>55</v>
      </c>
      <c r="V43" s="171" t="s">
        <v>49</v>
      </c>
      <c r="W43" s="131" t="s">
        <v>33</v>
      </c>
      <c r="X43" s="86">
        <f t="shared" si="3"/>
        <v>45717</v>
      </c>
      <c r="Y43" s="86">
        <f>(DATE(YEAR(E43) +6, MONTH(E43), DAY(E43)))</f>
        <v>48272</v>
      </c>
      <c r="Z43" s="108" t="s">
        <v>57</v>
      </c>
      <c r="AA43" s="108" t="s">
        <v>44</v>
      </c>
      <c r="AB43" s="108" t="s">
        <v>33</v>
      </c>
      <c r="AC43" s="108" t="s">
        <v>156</v>
      </c>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row>
    <row r="44" spans="1:183" ht="46.5">
      <c r="A44" s="22" t="s">
        <v>300</v>
      </c>
      <c r="B44" s="27" t="s">
        <v>301</v>
      </c>
      <c r="C44" s="27" t="s">
        <v>302</v>
      </c>
      <c r="D44" s="172">
        <v>43604</v>
      </c>
      <c r="E44" s="173">
        <v>44695</v>
      </c>
      <c r="F44" s="47" t="s">
        <v>44</v>
      </c>
      <c r="G44" s="174">
        <v>44695</v>
      </c>
      <c r="H44" s="19" t="s">
        <v>49</v>
      </c>
      <c r="I44" s="22">
        <v>44587</v>
      </c>
      <c r="J44" s="175" t="s">
        <v>303</v>
      </c>
      <c r="K44" s="22"/>
      <c r="L44" s="176"/>
      <c r="M44" s="15" t="s">
        <v>64</v>
      </c>
      <c r="N44" s="22" t="s">
        <v>304</v>
      </c>
      <c r="O44" s="108" t="s">
        <v>263</v>
      </c>
      <c r="P44" s="58" t="s">
        <v>67</v>
      </c>
      <c r="Q44" s="170">
        <v>259067</v>
      </c>
      <c r="R44" s="152">
        <v>777201</v>
      </c>
      <c r="S44" s="52">
        <v>0</v>
      </c>
      <c r="T44" s="47" t="s">
        <v>42</v>
      </c>
      <c r="U44" s="45" t="s">
        <v>55</v>
      </c>
      <c r="V44" s="143" t="s">
        <v>32</v>
      </c>
      <c r="W44" s="110" t="s">
        <v>33</v>
      </c>
      <c r="X44" s="86">
        <f t="shared" si="3"/>
        <v>44700</v>
      </c>
      <c r="Y44" s="86">
        <f>DATE(YEAR(E44) + 3, MONTH(E44), DAY(E44))</f>
        <v>45791</v>
      </c>
      <c r="Z44" s="108" t="s">
        <v>33</v>
      </c>
      <c r="AA44" s="108" t="s">
        <v>44</v>
      </c>
      <c r="AB44" s="108" t="s">
        <v>33</v>
      </c>
      <c r="AC44" s="108" t="s">
        <v>69</v>
      </c>
    </row>
    <row r="45" spans="1:183" ht="48.75" customHeight="1">
      <c r="A45" s="58" t="s">
        <v>305</v>
      </c>
      <c r="B45" s="58" t="s">
        <v>306</v>
      </c>
      <c r="C45" s="58" t="s">
        <v>307</v>
      </c>
      <c r="D45" s="125">
        <v>44235</v>
      </c>
      <c r="E45" s="125">
        <v>45695</v>
      </c>
      <c r="F45" s="27" t="s">
        <v>44</v>
      </c>
      <c r="G45" s="86">
        <v>45695</v>
      </c>
      <c r="H45" s="105" t="s">
        <v>32</v>
      </c>
      <c r="I45" s="86">
        <f>D45+365</f>
        <v>44600</v>
      </c>
      <c r="J45" s="126" t="s">
        <v>216</v>
      </c>
      <c r="K45" s="108" t="s">
        <v>44</v>
      </c>
      <c r="L45" s="177" t="s">
        <v>308</v>
      </c>
      <c r="M45" s="91" t="s">
        <v>64</v>
      </c>
      <c r="N45" s="58" t="s">
        <v>309</v>
      </c>
      <c r="O45" s="108" t="s">
        <v>162</v>
      </c>
      <c r="P45" s="58" t="s">
        <v>163</v>
      </c>
      <c r="Q45" s="128">
        <v>187500</v>
      </c>
      <c r="R45" s="178">
        <v>750000</v>
      </c>
      <c r="S45" s="25">
        <v>0</v>
      </c>
      <c r="T45" s="179" t="s">
        <v>42</v>
      </c>
      <c r="U45" s="27" t="s">
        <v>55</v>
      </c>
      <c r="V45" s="108" t="s">
        <v>32</v>
      </c>
      <c r="W45" s="11" t="s">
        <v>33</v>
      </c>
      <c r="X45" s="86">
        <f t="shared" si="3"/>
        <v>45330</v>
      </c>
      <c r="Y45" s="86">
        <f>DATE(YEAR(E45) + 3, MONTH(E45), DAY(E45))</f>
        <v>46790</v>
      </c>
      <c r="Z45" s="108" t="s">
        <v>33</v>
      </c>
      <c r="AA45" s="108" t="s">
        <v>57</v>
      </c>
      <c r="AB45" s="108" t="s">
        <v>57</v>
      </c>
      <c r="AC45" s="108" t="s">
        <v>58</v>
      </c>
    </row>
    <row r="46" spans="1:183" ht="62">
      <c r="A46" s="8" t="s">
        <v>310</v>
      </c>
      <c r="B46" s="8" t="s">
        <v>311</v>
      </c>
      <c r="C46" s="8" t="s">
        <v>312</v>
      </c>
      <c r="D46" s="29">
        <v>43689</v>
      </c>
      <c r="E46" s="9">
        <v>44784</v>
      </c>
      <c r="F46" s="8" t="s">
        <v>313</v>
      </c>
      <c r="G46" s="9">
        <v>45149</v>
      </c>
      <c r="H46" s="8" t="s">
        <v>49</v>
      </c>
      <c r="I46" s="10">
        <f>D46+912</f>
        <v>44601</v>
      </c>
      <c r="J46" s="8" t="s">
        <v>314</v>
      </c>
      <c r="K46" s="8" t="s">
        <v>44</v>
      </c>
      <c r="L46" s="100" t="s">
        <v>315</v>
      </c>
      <c r="M46" s="8" t="s">
        <v>64</v>
      </c>
      <c r="N46" s="8" t="s">
        <v>316</v>
      </c>
      <c r="O46" s="8" t="s">
        <v>317</v>
      </c>
      <c r="P46" s="8" t="s">
        <v>126</v>
      </c>
      <c r="Q46" s="13">
        <v>150000</v>
      </c>
      <c r="R46" s="13">
        <v>700000</v>
      </c>
      <c r="S46" s="30">
        <v>0</v>
      </c>
      <c r="T46" s="31" t="s">
        <v>42</v>
      </c>
      <c r="U46" s="8" t="s">
        <v>55</v>
      </c>
      <c r="V46" s="31" t="s">
        <v>49</v>
      </c>
      <c r="W46" s="11" t="s">
        <v>33</v>
      </c>
      <c r="X46" s="10">
        <f t="shared" si="3"/>
        <v>44785</v>
      </c>
      <c r="Y46" s="10">
        <f>DATE(YEAR(E46) + 6, MONTH(E46), DAY(E46))</f>
        <v>46976</v>
      </c>
      <c r="Z46" s="11" t="s">
        <v>33</v>
      </c>
      <c r="AA46" s="11" t="s">
        <v>57</v>
      </c>
      <c r="AB46" s="11" t="s">
        <v>57</v>
      </c>
      <c r="AC46" s="10" t="s">
        <v>58</v>
      </c>
    </row>
    <row r="47" spans="1:183" ht="77.5">
      <c r="A47" s="8" t="s">
        <v>318</v>
      </c>
      <c r="B47" s="8" t="s">
        <v>319</v>
      </c>
      <c r="C47" s="8" t="s">
        <v>320</v>
      </c>
      <c r="D47" s="9">
        <v>44105</v>
      </c>
      <c r="E47" s="9">
        <v>45199</v>
      </c>
      <c r="F47" s="8" t="s">
        <v>57</v>
      </c>
      <c r="G47" s="10">
        <v>45930</v>
      </c>
      <c r="H47" s="49" t="s">
        <v>49</v>
      </c>
      <c r="I47" s="10">
        <v>45016</v>
      </c>
      <c r="J47" s="90" t="s">
        <v>321</v>
      </c>
      <c r="K47" s="11" t="s">
        <v>44</v>
      </c>
      <c r="L47" s="12" t="s">
        <v>322</v>
      </c>
      <c r="M47" s="8" t="s">
        <v>51</v>
      </c>
      <c r="N47" s="8" t="s">
        <v>235</v>
      </c>
      <c r="O47" s="108" t="s">
        <v>149</v>
      </c>
      <c r="P47" s="11" t="s">
        <v>67</v>
      </c>
      <c r="Q47" s="13">
        <v>140000</v>
      </c>
      <c r="R47" s="13">
        <f>Q47*5</f>
        <v>700000</v>
      </c>
      <c r="S47" s="180">
        <v>0</v>
      </c>
      <c r="T47" s="11" t="s">
        <v>42</v>
      </c>
      <c r="U47" s="11" t="s">
        <v>55</v>
      </c>
      <c r="V47" s="11" t="s">
        <v>49</v>
      </c>
      <c r="W47" s="11" t="s">
        <v>33</v>
      </c>
      <c r="X47" s="10">
        <f t="shared" si="3"/>
        <v>45200</v>
      </c>
      <c r="Y47" s="10">
        <f>DATE(YEAR(E47) + 3, MONTH(E47), DAY(E47))</f>
        <v>46295</v>
      </c>
      <c r="Z47" s="11" t="s">
        <v>33</v>
      </c>
      <c r="AA47" s="11" t="s">
        <v>44</v>
      </c>
      <c r="AB47" s="11" t="s">
        <v>33</v>
      </c>
      <c r="AC47" s="10" t="s">
        <v>150</v>
      </c>
    </row>
    <row r="48" spans="1:183" ht="77.5" customHeight="1">
      <c r="A48" s="61" t="s">
        <v>323</v>
      </c>
      <c r="B48" s="61" t="s">
        <v>324</v>
      </c>
      <c r="C48" s="61" t="s">
        <v>325</v>
      </c>
      <c r="D48" s="46">
        <v>44137</v>
      </c>
      <c r="E48" s="158">
        <v>45597</v>
      </c>
      <c r="F48" s="45" t="s">
        <v>57</v>
      </c>
      <c r="G48" s="48">
        <v>45597</v>
      </c>
      <c r="H48" s="89" t="s">
        <v>49</v>
      </c>
      <c r="I48" s="10">
        <v>44576</v>
      </c>
      <c r="J48" s="181" t="s">
        <v>326</v>
      </c>
      <c r="K48" s="45" t="s">
        <v>44</v>
      </c>
      <c r="L48" s="57" t="s">
        <v>327</v>
      </c>
      <c r="M48" s="8" t="s">
        <v>64</v>
      </c>
      <c r="N48" s="61" t="s">
        <v>328</v>
      </c>
      <c r="O48" s="61" t="s">
        <v>329</v>
      </c>
      <c r="P48" s="45" t="s">
        <v>330</v>
      </c>
      <c r="Q48" s="152">
        <f>R48/4</f>
        <v>175000</v>
      </c>
      <c r="R48" s="152">
        <v>700000</v>
      </c>
      <c r="S48" s="60">
        <v>0</v>
      </c>
      <c r="T48" s="47" t="s">
        <v>42</v>
      </c>
      <c r="U48" s="47" t="s">
        <v>55</v>
      </c>
      <c r="V48" s="11" t="s">
        <v>49</v>
      </c>
      <c r="W48" s="182"/>
      <c r="X48" s="10">
        <f>DATE(YEAR(D49) + 3, MONTH(D49), DAY(D49))</f>
        <v>45548</v>
      </c>
      <c r="Y48" s="10">
        <f>DATE(YEAR(E48) + 3, MONTH(E48), DAY(E48))</f>
        <v>46692</v>
      </c>
      <c r="Z48" s="11" t="s">
        <v>33</v>
      </c>
      <c r="AA48" s="11" t="s">
        <v>44</v>
      </c>
      <c r="AB48" s="11" t="s">
        <v>33</v>
      </c>
      <c r="AC48" s="11" t="s">
        <v>58</v>
      </c>
    </row>
    <row r="49" spans="1:183" ht="93">
      <c r="A49" s="11" t="s">
        <v>331</v>
      </c>
      <c r="B49" s="8" t="s">
        <v>332</v>
      </c>
      <c r="C49" s="8" t="s">
        <v>333</v>
      </c>
      <c r="D49" s="92">
        <v>44452</v>
      </c>
      <c r="E49" s="92">
        <v>44998</v>
      </c>
      <c r="F49" s="8" t="s">
        <v>245</v>
      </c>
      <c r="G49" s="10">
        <v>45548</v>
      </c>
      <c r="H49" s="49" t="s">
        <v>32</v>
      </c>
      <c r="I49" s="10">
        <f>D49+365</f>
        <v>44817</v>
      </c>
      <c r="J49" s="93" t="s">
        <v>334</v>
      </c>
      <c r="K49" s="11" t="s">
        <v>35</v>
      </c>
      <c r="L49" s="12" t="s">
        <v>335</v>
      </c>
      <c r="M49" s="8" t="s">
        <v>64</v>
      </c>
      <c r="N49" s="11" t="s">
        <v>336</v>
      </c>
      <c r="O49" s="11" t="s">
        <v>53</v>
      </c>
      <c r="P49" s="11" t="s">
        <v>54</v>
      </c>
      <c r="Q49" s="14">
        <v>350000</v>
      </c>
      <c r="R49" s="14">
        <v>700000</v>
      </c>
      <c r="S49" s="14">
        <v>0</v>
      </c>
      <c r="T49" s="11" t="s">
        <v>42</v>
      </c>
      <c r="U49" s="101" t="s">
        <v>55</v>
      </c>
      <c r="V49" s="101" t="s">
        <v>32</v>
      </c>
      <c r="W49" s="108" t="s">
        <v>33</v>
      </c>
      <c r="X49" s="86">
        <f t="shared" ref="X49:X55" si="4">DATE(YEAR(D49) + 3, MONTH(D49), DAY(D49))</f>
        <v>45548</v>
      </c>
      <c r="Y49" s="87">
        <f>DATE(YEAR(E49) + 6, MONTH(E49), DAY(E49))</f>
        <v>47190</v>
      </c>
      <c r="Z49" s="108" t="s">
        <v>33</v>
      </c>
      <c r="AA49" s="10" t="s">
        <v>57</v>
      </c>
      <c r="AB49" s="10" t="s">
        <v>57</v>
      </c>
      <c r="AC49" s="11" t="s">
        <v>45</v>
      </c>
    </row>
    <row r="50" spans="1:183" ht="31">
      <c r="A50" s="8" t="s">
        <v>337</v>
      </c>
      <c r="B50" s="8" t="s">
        <v>338</v>
      </c>
      <c r="C50" s="8" t="s">
        <v>339</v>
      </c>
      <c r="D50" s="9">
        <v>44839</v>
      </c>
      <c r="E50" s="9">
        <v>45569</v>
      </c>
      <c r="F50" s="11" t="s">
        <v>44</v>
      </c>
      <c r="G50" s="9">
        <v>45569</v>
      </c>
      <c r="H50" s="49" t="s">
        <v>32</v>
      </c>
      <c r="I50" s="10">
        <v>44958</v>
      </c>
      <c r="J50" s="90" t="s">
        <v>340</v>
      </c>
      <c r="K50" s="8" t="s">
        <v>44</v>
      </c>
      <c r="L50" s="100" t="s">
        <v>341</v>
      </c>
      <c r="M50" s="8" t="s">
        <v>51</v>
      </c>
      <c r="N50" s="8" t="s">
        <v>342</v>
      </c>
      <c r="O50" s="108" t="s">
        <v>66</v>
      </c>
      <c r="P50" s="8" t="s">
        <v>343</v>
      </c>
      <c r="Q50" s="30">
        <v>639785</v>
      </c>
      <c r="R50" s="30">
        <v>639785</v>
      </c>
      <c r="S50" s="14">
        <v>0</v>
      </c>
      <c r="T50" s="11" t="s">
        <v>42</v>
      </c>
      <c r="U50" s="11" t="s">
        <v>43</v>
      </c>
      <c r="V50" s="11" t="s">
        <v>49</v>
      </c>
      <c r="W50" s="11" t="s">
        <v>33</v>
      </c>
      <c r="X50" s="10">
        <f t="shared" si="4"/>
        <v>45935</v>
      </c>
      <c r="Y50" s="10">
        <f>DATE(YEAR(E50) + 6, MONTH(E50), DAY(E50))</f>
        <v>47760</v>
      </c>
      <c r="Z50" s="11" t="s">
        <v>33</v>
      </c>
      <c r="AA50" s="11" t="s">
        <v>57</v>
      </c>
      <c r="AB50" s="11" t="s">
        <v>57</v>
      </c>
      <c r="AC50" s="10" t="s">
        <v>118</v>
      </c>
    </row>
    <row r="51" spans="1:183" ht="46.5">
      <c r="A51" s="33" t="s">
        <v>344</v>
      </c>
      <c r="B51" s="33" t="s">
        <v>345</v>
      </c>
      <c r="C51" s="33" t="s">
        <v>346</v>
      </c>
      <c r="D51" s="73">
        <v>43935</v>
      </c>
      <c r="E51" s="73">
        <v>44547</v>
      </c>
      <c r="F51" s="33" t="s">
        <v>44</v>
      </c>
      <c r="G51" s="73">
        <v>44547</v>
      </c>
      <c r="H51" s="122" t="s">
        <v>49</v>
      </c>
      <c r="I51" s="10">
        <v>44531</v>
      </c>
      <c r="J51" s="77" t="s">
        <v>347</v>
      </c>
      <c r="K51" s="72" t="s">
        <v>44</v>
      </c>
      <c r="L51" s="98" t="s">
        <v>348</v>
      </c>
      <c r="M51" s="33" t="s">
        <v>64</v>
      </c>
      <c r="N51" s="33" t="s">
        <v>349</v>
      </c>
      <c r="O51" s="32" t="s">
        <v>350</v>
      </c>
      <c r="P51" s="183" t="s">
        <v>126</v>
      </c>
      <c r="Q51" s="13">
        <v>400000</v>
      </c>
      <c r="R51" s="13">
        <v>625489.06999999995</v>
      </c>
      <c r="S51" s="97">
        <v>0</v>
      </c>
      <c r="T51" s="72" t="s">
        <v>42</v>
      </c>
      <c r="U51" s="33" t="s">
        <v>55</v>
      </c>
      <c r="V51" s="32" t="s">
        <v>32</v>
      </c>
      <c r="W51" s="72"/>
      <c r="X51" s="43">
        <f t="shared" si="4"/>
        <v>45030</v>
      </c>
      <c r="Y51" s="44">
        <f>DATE(YEAR(E51) + 3, MONTH(E51), DAY(E51))</f>
        <v>45643</v>
      </c>
      <c r="Z51" s="37" t="s">
        <v>33</v>
      </c>
      <c r="AA51" s="37" t="s">
        <v>57</v>
      </c>
      <c r="AB51" s="37" t="s">
        <v>57</v>
      </c>
      <c r="AC51" s="184" t="s">
        <v>170</v>
      </c>
    </row>
    <row r="52" spans="1:183" ht="46.5">
      <c r="A52" s="45" t="s">
        <v>351</v>
      </c>
      <c r="B52" s="45" t="s">
        <v>352</v>
      </c>
      <c r="C52" s="45" t="s">
        <v>353</v>
      </c>
      <c r="D52" s="46">
        <v>43843</v>
      </c>
      <c r="E52" s="54">
        <v>45303</v>
      </c>
      <c r="F52" s="45" t="s">
        <v>44</v>
      </c>
      <c r="G52" s="54">
        <v>45303</v>
      </c>
      <c r="H52" s="185" t="s">
        <v>32</v>
      </c>
      <c r="I52" s="10">
        <f>D52+730</f>
        <v>44573</v>
      </c>
      <c r="J52" s="50" t="s">
        <v>354</v>
      </c>
      <c r="K52" s="8" t="s">
        <v>44</v>
      </c>
      <c r="L52" s="100" t="s">
        <v>355</v>
      </c>
      <c r="M52" s="50" t="s">
        <v>51</v>
      </c>
      <c r="N52" s="33" t="s">
        <v>349</v>
      </c>
      <c r="O52" s="45" t="s">
        <v>356</v>
      </c>
      <c r="P52" s="61" t="s">
        <v>126</v>
      </c>
      <c r="Q52" s="13">
        <v>100000</v>
      </c>
      <c r="R52" s="13">
        <v>552503.66</v>
      </c>
      <c r="S52" s="45" t="s">
        <v>33</v>
      </c>
      <c r="T52" s="31" t="s">
        <v>42</v>
      </c>
      <c r="U52" s="45" t="s">
        <v>55</v>
      </c>
      <c r="V52" s="61" t="s">
        <v>32</v>
      </c>
      <c r="W52" s="8" t="s">
        <v>357</v>
      </c>
      <c r="X52" s="10">
        <f t="shared" si="4"/>
        <v>44939</v>
      </c>
      <c r="Y52" s="54">
        <f>DATE(YEAR(E52) + 3, MONTH(E52), DAY(E52))</f>
        <v>46399</v>
      </c>
      <c r="Z52" s="11" t="s">
        <v>33</v>
      </c>
      <c r="AA52" s="11" t="s">
        <v>57</v>
      </c>
      <c r="AB52" s="11" t="s">
        <v>57</v>
      </c>
      <c r="AC52" s="186" t="s">
        <v>170</v>
      </c>
    </row>
    <row r="53" spans="1:183" ht="46.5">
      <c r="A53" s="45" t="s">
        <v>358</v>
      </c>
      <c r="B53" s="45" t="s">
        <v>359</v>
      </c>
      <c r="C53" s="45" t="s">
        <v>360</v>
      </c>
      <c r="D53" s="46">
        <v>42338</v>
      </c>
      <c r="E53" s="187">
        <v>45146</v>
      </c>
      <c r="F53" s="45" t="s">
        <v>44</v>
      </c>
      <c r="G53" s="187">
        <v>45146</v>
      </c>
      <c r="H53" s="134" t="s">
        <v>32</v>
      </c>
      <c r="I53" s="10" t="s">
        <v>185</v>
      </c>
      <c r="J53" s="50" t="s">
        <v>361</v>
      </c>
      <c r="K53" s="11" t="s">
        <v>35</v>
      </c>
      <c r="L53" s="95" t="s">
        <v>362</v>
      </c>
      <c r="M53" s="45" t="s">
        <v>51</v>
      </c>
      <c r="N53" s="33" t="s">
        <v>155</v>
      </c>
      <c r="O53" s="45" t="s">
        <v>205</v>
      </c>
      <c r="P53" s="45" t="s">
        <v>40</v>
      </c>
      <c r="Q53" s="13">
        <v>54000</v>
      </c>
      <c r="R53" s="13">
        <v>540000</v>
      </c>
      <c r="S53" s="60">
        <v>0</v>
      </c>
      <c r="T53" s="31" t="s">
        <v>42</v>
      </c>
      <c r="U53" s="45" t="s">
        <v>55</v>
      </c>
      <c r="V53" s="61" t="s">
        <v>49</v>
      </c>
      <c r="W53" s="11" t="s">
        <v>33</v>
      </c>
      <c r="X53" s="10">
        <f t="shared" si="4"/>
        <v>43434</v>
      </c>
      <c r="Y53" s="54">
        <f>DATE(YEAR(E53) + 3, MONTH(E53), DAY(E53))</f>
        <v>46242</v>
      </c>
      <c r="Z53" s="10"/>
      <c r="AA53" s="10" t="s">
        <v>44</v>
      </c>
      <c r="AB53" s="10" t="s">
        <v>33</v>
      </c>
      <c r="AC53" s="186" t="s">
        <v>156</v>
      </c>
    </row>
    <row r="54" spans="1:183" ht="93">
      <c r="A54" s="45" t="s">
        <v>363</v>
      </c>
      <c r="B54" s="45" t="s">
        <v>364</v>
      </c>
      <c r="C54" s="45" t="s">
        <v>365</v>
      </c>
      <c r="D54" s="187">
        <v>44389</v>
      </c>
      <c r="E54" s="187">
        <v>45118</v>
      </c>
      <c r="F54" s="45" t="s">
        <v>57</v>
      </c>
      <c r="G54" s="46">
        <v>45849</v>
      </c>
      <c r="H54" s="134" t="s">
        <v>32</v>
      </c>
      <c r="I54" s="10">
        <v>44722</v>
      </c>
      <c r="J54" s="50" t="s">
        <v>366</v>
      </c>
      <c r="K54" s="8" t="s">
        <v>35</v>
      </c>
      <c r="L54" s="8">
        <v>9577300</v>
      </c>
      <c r="M54" s="50" t="s">
        <v>51</v>
      </c>
      <c r="N54" s="33" t="s">
        <v>367</v>
      </c>
      <c r="O54" s="80" t="s">
        <v>368</v>
      </c>
      <c r="P54" s="45" t="s">
        <v>54</v>
      </c>
      <c r="Q54" s="30">
        <v>125000</v>
      </c>
      <c r="R54" s="30">
        <v>500000</v>
      </c>
      <c r="S54" s="60">
        <v>0</v>
      </c>
      <c r="T54" s="8" t="s">
        <v>42</v>
      </c>
      <c r="U54" s="45" t="s">
        <v>55</v>
      </c>
      <c r="V54" s="45" t="s">
        <v>32</v>
      </c>
      <c r="W54" s="141"/>
      <c r="X54" s="10">
        <f t="shared" si="4"/>
        <v>45485</v>
      </c>
      <c r="Y54" s="54">
        <f>DATE(YEAR(E54) + 6, MONTH(E54), DAY(E54))</f>
        <v>47310</v>
      </c>
      <c r="Z54" s="8"/>
      <c r="AA54" s="11" t="s">
        <v>44</v>
      </c>
      <c r="AB54" s="11" t="s">
        <v>33</v>
      </c>
      <c r="AC54" s="50" t="s">
        <v>58</v>
      </c>
    </row>
    <row r="55" spans="1:183" ht="93">
      <c r="A55" s="47" t="s">
        <v>369</v>
      </c>
      <c r="B55" s="45" t="s">
        <v>370</v>
      </c>
      <c r="C55" s="45" t="s">
        <v>371</v>
      </c>
      <c r="D55" s="151">
        <v>44393</v>
      </c>
      <c r="E55" s="151">
        <v>45488</v>
      </c>
      <c r="F55" s="47" t="s">
        <v>57</v>
      </c>
      <c r="G55" s="54">
        <v>45853</v>
      </c>
      <c r="H55" s="49" t="s">
        <v>49</v>
      </c>
      <c r="I55" s="10">
        <f>D55+730</f>
        <v>45123</v>
      </c>
      <c r="J55" s="188" t="s">
        <v>372</v>
      </c>
      <c r="K55" s="11" t="s">
        <v>35</v>
      </c>
      <c r="L55" s="7">
        <v>7769023</v>
      </c>
      <c r="M55" s="47" t="s">
        <v>64</v>
      </c>
      <c r="N55" s="101" t="s">
        <v>373</v>
      </c>
      <c r="O55" s="101" t="s">
        <v>374</v>
      </c>
      <c r="P55" s="101" t="s">
        <v>141</v>
      </c>
      <c r="Q55" s="14">
        <v>112500</v>
      </c>
      <c r="R55" s="14">
        <v>450000</v>
      </c>
      <c r="S55" s="52">
        <v>0</v>
      </c>
      <c r="T55" s="101" t="s">
        <v>42</v>
      </c>
      <c r="U55" s="189" t="s">
        <v>43</v>
      </c>
      <c r="V55" s="101" t="s">
        <v>32</v>
      </c>
      <c r="W55" s="147" t="s">
        <v>375</v>
      </c>
      <c r="X55" s="10">
        <f t="shared" si="4"/>
        <v>45489</v>
      </c>
      <c r="Y55" s="54">
        <f>DATE(YEAR(E55) + 3, MONTH(E55), DAY(E55))</f>
        <v>46583</v>
      </c>
      <c r="Z55" s="11" t="s">
        <v>33</v>
      </c>
      <c r="AA55" s="11" t="s">
        <v>44</v>
      </c>
      <c r="AB55" s="11" t="s">
        <v>33</v>
      </c>
      <c r="AC55" s="93" t="s">
        <v>58</v>
      </c>
    </row>
    <row r="56" spans="1:183" ht="46.5">
      <c r="A56" s="45" t="s">
        <v>376</v>
      </c>
      <c r="B56" s="45" t="s">
        <v>377</v>
      </c>
      <c r="C56" s="45" t="s">
        <v>378</v>
      </c>
      <c r="D56" s="151">
        <v>44440</v>
      </c>
      <c r="E56" s="151">
        <v>45169</v>
      </c>
      <c r="F56" s="45" t="s">
        <v>32</v>
      </c>
      <c r="G56" s="48">
        <v>45169</v>
      </c>
      <c r="H56" s="49" t="s">
        <v>32</v>
      </c>
      <c r="I56" s="10">
        <v>45047</v>
      </c>
      <c r="J56" s="190" t="s">
        <v>284</v>
      </c>
      <c r="K56" s="8" t="s">
        <v>44</v>
      </c>
      <c r="L56" s="57">
        <v>5234413</v>
      </c>
      <c r="M56" s="134" t="s">
        <v>51</v>
      </c>
      <c r="N56" s="45" t="s">
        <v>379</v>
      </c>
      <c r="O56" s="45" t="s">
        <v>205</v>
      </c>
      <c r="P56" s="47" t="s">
        <v>40</v>
      </c>
      <c r="Q56" s="59">
        <v>444014</v>
      </c>
      <c r="R56" s="59">
        <v>444014</v>
      </c>
      <c r="S56" s="60">
        <v>0</v>
      </c>
      <c r="T56" s="31" t="s">
        <v>42</v>
      </c>
      <c r="U56" s="8" t="s">
        <v>55</v>
      </c>
      <c r="V56" s="11" t="s">
        <v>32</v>
      </c>
      <c r="W56" s="191" t="s">
        <v>33</v>
      </c>
      <c r="X56" s="10" t="s">
        <v>33</v>
      </c>
      <c r="Y56" s="54">
        <v>46266</v>
      </c>
      <c r="Z56" s="11" t="s">
        <v>33</v>
      </c>
      <c r="AA56" s="11" t="s">
        <v>57</v>
      </c>
      <c r="AB56" s="11" t="s">
        <v>57</v>
      </c>
      <c r="AC56" s="93" t="s">
        <v>156</v>
      </c>
    </row>
    <row r="57" spans="1:183" ht="46.5">
      <c r="A57" s="45" t="s">
        <v>380</v>
      </c>
      <c r="B57" s="45" t="s">
        <v>381</v>
      </c>
      <c r="C57" s="45" t="s">
        <v>382</v>
      </c>
      <c r="D57" s="151">
        <v>44700</v>
      </c>
      <c r="E57" s="192">
        <v>45078</v>
      </c>
      <c r="F57" s="47" t="s">
        <v>49</v>
      </c>
      <c r="G57" s="54">
        <v>45747</v>
      </c>
      <c r="H57" s="49" t="s">
        <v>32</v>
      </c>
      <c r="I57" s="11" t="s">
        <v>33</v>
      </c>
      <c r="J57" s="188" t="s">
        <v>139</v>
      </c>
      <c r="K57" s="11" t="s">
        <v>44</v>
      </c>
      <c r="L57" s="47">
        <v>2594504</v>
      </c>
      <c r="M57" s="47" t="s">
        <v>64</v>
      </c>
      <c r="N57" s="47" t="s">
        <v>383</v>
      </c>
      <c r="O57" s="47" t="s">
        <v>125</v>
      </c>
      <c r="P57" s="47" t="s">
        <v>126</v>
      </c>
      <c r="Q57" s="14">
        <v>372126.5</v>
      </c>
      <c r="R57" s="14">
        <v>372126.5</v>
      </c>
      <c r="S57" s="52">
        <v>0</v>
      </c>
      <c r="T57" s="47" t="s">
        <v>42</v>
      </c>
      <c r="U57" s="47" t="s">
        <v>55</v>
      </c>
      <c r="V57" s="47" t="s">
        <v>32</v>
      </c>
      <c r="W57" s="53"/>
      <c r="X57" s="10">
        <f>DATE(YEAR(D57) + 3, MONTH(D57), DAY(D57))</f>
        <v>45796</v>
      </c>
      <c r="Y57" s="10">
        <f>DATE(YEAR(E57) + 3, MONTH(E57), DAY(E57))</f>
        <v>46174</v>
      </c>
      <c r="Z57" s="11" t="s">
        <v>33</v>
      </c>
      <c r="AA57" s="11" t="s">
        <v>57</v>
      </c>
      <c r="AB57" s="11" t="s">
        <v>57</v>
      </c>
      <c r="AC57" s="93" t="s">
        <v>128</v>
      </c>
    </row>
    <row r="58" spans="1:183" ht="93">
      <c r="A58" s="47" t="s">
        <v>384</v>
      </c>
      <c r="B58" s="45" t="s">
        <v>385</v>
      </c>
      <c r="C58" s="45" t="s">
        <v>386</v>
      </c>
      <c r="D58" s="151">
        <v>44778</v>
      </c>
      <c r="E58" s="151">
        <v>46603</v>
      </c>
      <c r="F58" s="47" t="s">
        <v>44</v>
      </c>
      <c r="G58" s="54">
        <v>46603</v>
      </c>
      <c r="H58" s="49" t="s">
        <v>32</v>
      </c>
      <c r="I58" s="11" t="s">
        <v>33</v>
      </c>
      <c r="J58" s="188" t="s">
        <v>387</v>
      </c>
      <c r="K58" s="11" t="s">
        <v>35</v>
      </c>
      <c r="L58" s="51" t="s">
        <v>388</v>
      </c>
      <c r="M58" s="47" t="s">
        <v>37</v>
      </c>
      <c r="N58" s="47" t="s">
        <v>389</v>
      </c>
      <c r="O58" s="47" t="s">
        <v>390</v>
      </c>
      <c r="P58" s="47" t="s">
        <v>77</v>
      </c>
      <c r="Q58" s="14">
        <v>10300</v>
      </c>
      <c r="R58" s="14">
        <v>300000</v>
      </c>
      <c r="S58" s="52">
        <v>0</v>
      </c>
      <c r="T58" s="47" t="s">
        <v>42</v>
      </c>
      <c r="U58" s="47" t="s">
        <v>55</v>
      </c>
      <c r="V58" s="11" t="s">
        <v>32</v>
      </c>
      <c r="W58" s="130" t="s">
        <v>391</v>
      </c>
      <c r="X58" s="10">
        <f>DATE(YEAR(D58) + 3, MONTH(D58), DAY(D58))</f>
        <v>45874</v>
      </c>
      <c r="Y58" s="10">
        <f>DATE(YEAR(E58) + 3, MONTH(E58), DAY(E58))</f>
        <v>47699</v>
      </c>
      <c r="Z58" s="11" t="s">
        <v>33</v>
      </c>
      <c r="AA58" s="11" t="s">
        <v>44</v>
      </c>
      <c r="AB58" s="11" t="s">
        <v>33</v>
      </c>
      <c r="AC58" s="93" t="s">
        <v>45</v>
      </c>
    </row>
    <row r="59" spans="1:183" ht="93">
      <c r="A59" s="45" t="s">
        <v>392</v>
      </c>
      <c r="B59" s="45" t="s">
        <v>393</v>
      </c>
      <c r="C59" s="45" t="s">
        <v>394</v>
      </c>
      <c r="D59" s="46">
        <v>44873</v>
      </c>
      <c r="E59" s="46">
        <v>45968</v>
      </c>
      <c r="F59" s="45" t="s">
        <v>57</v>
      </c>
      <c r="G59" s="46">
        <v>46698</v>
      </c>
      <c r="H59" s="89" t="s">
        <v>49</v>
      </c>
      <c r="I59" s="9">
        <v>45231</v>
      </c>
      <c r="J59" s="50" t="s">
        <v>395</v>
      </c>
      <c r="K59" s="8" t="s">
        <v>396</v>
      </c>
      <c r="L59" s="45">
        <v>8322856</v>
      </c>
      <c r="M59" s="45" t="s">
        <v>64</v>
      </c>
      <c r="N59" s="45" t="s">
        <v>204</v>
      </c>
      <c r="O59" s="45" t="s">
        <v>397</v>
      </c>
      <c r="P59" s="45" t="s">
        <v>126</v>
      </c>
      <c r="Q59" s="14">
        <v>49076.4</v>
      </c>
      <c r="R59" s="14">
        <v>256524.78</v>
      </c>
      <c r="S59" s="52">
        <v>0</v>
      </c>
      <c r="T59" s="45" t="s">
        <v>42</v>
      </c>
      <c r="U59" s="45" t="s">
        <v>55</v>
      </c>
      <c r="V59" s="45" t="s">
        <v>32</v>
      </c>
      <c r="W59" s="123"/>
      <c r="X59" s="86">
        <f t="shared" ref="X59:X65" si="5">DATE(YEAR(D59) + 3, MONTH(D59), DAY(D59))</f>
        <v>45969</v>
      </c>
      <c r="Y59" s="87">
        <f>DATE(YEAR(E59) + 6, MONTH(E59), DAY(E59))</f>
        <v>48159</v>
      </c>
      <c r="Z59" s="86" t="s">
        <v>57</v>
      </c>
      <c r="AA59" s="108" t="s">
        <v>44</v>
      </c>
      <c r="AB59" s="108" t="s">
        <v>33</v>
      </c>
      <c r="AC59" s="193" t="s">
        <v>69</v>
      </c>
    </row>
    <row r="60" spans="1:183" ht="93">
      <c r="A60" s="45" t="s">
        <v>398</v>
      </c>
      <c r="B60" s="45" t="s">
        <v>399</v>
      </c>
      <c r="C60" s="45" t="s">
        <v>400</v>
      </c>
      <c r="D60" s="46">
        <v>42338</v>
      </c>
      <c r="E60" s="151">
        <v>45169</v>
      </c>
      <c r="F60" s="45" t="s">
        <v>44</v>
      </c>
      <c r="G60" s="151">
        <v>45169</v>
      </c>
      <c r="H60" s="89" t="s">
        <v>49</v>
      </c>
      <c r="I60" s="10">
        <v>44773</v>
      </c>
      <c r="J60" s="50" t="s">
        <v>361</v>
      </c>
      <c r="K60" s="11" t="s">
        <v>35</v>
      </c>
      <c r="L60" s="51" t="s">
        <v>362</v>
      </c>
      <c r="M60" s="45" t="s">
        <v>64</v>
      </c>
      <c r="N60" s="45" t="s">
        <v>155</v>
      </c>
      <c r="O60" s="45" t="s">
        <v>205</v>
      </c>
      <c r="P60" s="45" t="s">
        <v>40</v>
      </c>
      <c r="Q60" s="13">
        <v>25500</v>
      </c>
      <c r="R60" s="13">
        <v>255000</v>
      </c>
      <c r="S60" s="60">
        <v>0</v>
      </c>
      <c r="T60" s="61" t="s">
        <v>42</v>
      </c>
      <c r="U60" s="45" t="s">
        <v>55</v>
      </c>
      <c r="V60" s="194" t="s">
        <v>49</v>
      </c>
      <c r="W60" s="11" t="s">
        <v>33</v>
      </c>
      <c r="X60" s="10">
        <f t="shared" si="5"/>
        <v>43434</v>
      </c>
      <c r="Y60" s="10">
        <f>DATE(YEAR(E60) + 3, MONTH(E60), DAY(E60))</f>
        <v>46265</v>
      </c>
      <c r="Z60" s="11" t="s">
        <v>44</v>
      </c>
      <c r="AA60" s="10" t="s">
        <v>44</v>
      </c>
      <c r="AB60" s="10" t="s">
        <v>33</v>
      </c>
      <c r="AC60" s="10" t="s">
        <v>69</v>
      </c>
    </row>
    <row r="61" spans="1:183" ht="46.5">
      <c r="A61" s="47" t="s">
        <v>401</v>
      </c>
      <c r="B61" s="47" t="s">
        <v>402</v>
      </c>
      <c r="C61" s="45" t="s">
        <v>403</v>
      </c>
      <c r="D61" s="151">
        <v>44869</v>
      </c>
      <c r="E61" s="151">
        <v>45230</v>
      </c>
      <c r="F61" s="47" t="s">
        <v>57</v>
      </c>
      <c r="G61" s="151">
        <v>45596</v>
      </c>
      <c r="H61" s="49" t="s">
        <v>32</v>
      </c>
      <c r="I61" s="10">
        <v>45050</v>
      </c>
      <c r="J61" s="93" t="s">
        <v>404</v>
      </c>
      <c r="K61" s="11" t="s">
        <v>44</v>
      </c>
      <c r="L61" s="47" t="s">
        <v>405</v>
      </c>
      <c r="M61" s="47" t="s">
        <v>406</v>
      </c>
      <c r="N61" s="47" t="s">
        <v>407</v>
      </c>
      <c r="O61" s="101" t="s">
        <v>86</v>
      </c>
      <c r="P61" s="47" t="s">
        <v>40</v>
      </c>
      <c r="Q61" s="14">
        <v>250000</v>
      </c>
      <c r="R61" s="14">
        <v>250000</v>
      </c>
      <c r="S61" s="52">
        <v>0</v>
      </c>
      <c r="T61" s="47" t="s">
        <v>42</v>
      </c>
      <c r="U61" s="62" t="s">
        <v>408</v>
      </c>
      <c r="V61" s="185" t="s">
        <v>32</v>
      </c>
      <c r="W61" s="195" t="s">
        <v>409</v>
      </c>
      <c r="X61" s="10">
        <f t="shared" si="5"/>
        <v>45965</v>
      </c>
      <c r="Y61" s="10">
        <f>DATE(YEAR(E61) + 3, MONTH(E61), DAY(E61))</f>
        <v>46326</v>
      </c>
      <c r="Z61" s="11" t="s">
        <v>57</v>
      </c>
      <c r="AA61" s="11" t="s">
        <v>57</v>
      </c>
      <c r="AB61" s="11" t="s">
        <v>57</v>
      </c>
      <c r="AC61" s="11" t="s">
        <v>45</v>
      </c>
    </row>
    <row r="62" spans="1:183">
      <c r="A62" s="138" t="s">
        <v>410</v>
      </c>
      <c r="B62" s="138" t="s">
        <v>411</v>
      </c>
      <c r="C62" s="138" t="s">
        <v>412</v>
      </c>
      <c r="D62" s="196">
        <v>43983</v>
      </c>
      <c r="E62" s="81">
        <v>45077</v>
      </c>
      <c r="F62" s="80" t="s">
        <v>57</v>
      </c>
      <c r="G62" s="81">
        <v>45777</v>
      </c>
      <c r="H62" s="83" t="s">
        <v>49</v>
      </c>
      <c r="I62" s="10">
        <v>45231</v>
      </c>
      <c r="J62" s="197" t="s">
        <v>413</v>
      </c>
      <c r="K62" s="58" t="s">
        <v>44</v>
      </c>
      <c r="L62" s="198" t="s">
        <v>414</v>
      </c>
      <c r="M62" s="80" t="s">
        <v>51</v>
      </c>
      <c r="N62" s="138" t="s">
        <v>204</v>
      </c>
      <c r="O62" s="80" t="s">
        <v>205</v>
      </c>
      <c r="P62" s="138" t="s">
        <v>40</v>
      </c>
      <c r="Q62" s="128">
        <v>49846.8</v>
      </c>
      <c r="R62" s="128">
        <v>249234</v>
      </c>
      <c r="S62" s="140">
        <v>0</v>
      </c>
      <c r="T62" s="138" t="s">
        <v>42</v>
      </c>
      <c r="U62" s="80" t="s">
        <v>55</v>
      </c>
      <c r="V62" s="199" t="s">
        <v>49</v>
      </c>
      <c r="W62" s="11" t="s">
        <v>33</v>
      </c>
      <c r="X62" s="10">
        <f t="shared" si="5"/>
        <v>45078</v>
      </c>
      <c r="Y62" s="10">
        <f>DATE(YEAR(E62) + 3, MONTH(E62), DAY(E62))</f>
        <v>46173</v>
      </c>
      <c r="Z62" s="10"/>
      <c r="AA62" s="10" t="s">
        <v>44</v>
      </c>
      <c r="AB62" s="10" t="s">
        <v>33</v>
      </c>
      <c r="AC62" s="10" t="s">
        <v>156</v>
      </c>
    </row>
    <row r="63" spans="1:183">
      <c r="A63" s="80" t="s">
        <v>415</v>
      </c>
      <c r="B63" s="80" t="s">
        <v>416</v>
      </c>
      <c r="C63" s="80" t="s">
        <v>417</v>
      </c>
      <c r="D63" s="200">
        <v>44013</v>
      </c>
      <c r="E63" s="200">
        <v>45107</v>
      </c>
      <c r="F63" s="80" t="s">
        <v>44</v>
      </c>
      <c r="G63" s="81">
        <v>45107</v>
      </c>
      <c r="H63" s="88" t="s">
        <v>32</v>
      </c>
      <c r="I63" s="108" t="s">
        <v>33</v>
      </c>
      <c r="J63" s="106" t="s">
        <v>418</v>
      </c>
      <c r="K63" s="80" t="s">
        <v>44</v>
      </c>
      <c r="L63" s="198" t="s">
        <v>419</v>
      </c>
      <c r="M63" s="80" t="s">
        <v>37</v>
      </c>
      <c r="N63" s="80" t="s">
        <v>420</v>
      </c>
      <c r="O63" s="80" t="s">
        <v>350</v>
      </c>
      <c r="P63" s="80" t="s">
        <v>126</v>
      </c>
      <c r="Q63" s="201">
        <v>83000</v>
      </c>
      <c r="R63" s="201">
        <v>244609.1</v>
      </c>
      <c r="S63" s="111">
        <v>0</v>
      </c>
      <c r="T63" s="138" t="s">
        <v>42</v>
      </c>
      <c r="U63" s="80" t="s">
        <v>55</v>
      </c>
      <c r="V63" s="199" t="s">
        <v>32</v>
      </c>
      <c r="W63" s="108" t="s">
        <v>33</v>
      </c>
      <c r="X63" s="86">
        <f t="shared" si="5"/>
        <v>45108</v>
      </c>
      <c r="Y63" s="86">
        <f>DATE(YEAR(E63) + 3, MONTH(E63), DAY(E63))</f>
        <v>46203</v>
      </c>
      <c r="Z63" s="108" t="s">
        <v>33</v>
      </c>
      <c r="AA63" s="108" t="s">
        <v>44</v>
      </c>
      <c r="AB63" s="108" t="s">
        <v>33</v>
      </c>
      <c r="AC63" s="86" t="s">
        <v>45</v>
      </c>
    </row>
    <row r="64" spans="1:183" ht="62">
      <c r="A64" s="8" t="s">
        <v>421</v>
      </c>
      <c r="B64" s="8" t="s">
        <v>422</v>
      </c>
      <c r="C64" s="8" t="s">
        <v>423</v>
      </c>
      <c r="D64" s="9">
        <v>43160</v>
      </c>
      <c r="E64" s="9">
        <v>45077</v>
      </c>
      <c r="F64" s="8" t="s">
        <v>57</v>
      </c>
      <c r="G64" s="9">
        <v>45077</v>
      </c>
      <c r="H64" s="8" t="s">
        <v>49</v>
      </c>
      <c r="I64" s="10">
        <v>44958</v>
      </c>
      <c r="J64" s="8" t="s">
        <v>424</v>
      </c>
      <c r="K64" s="11" t="s">
        <v>35</v>
      </c>
      <c r="L64" s="12" t="s">
        <v>425</v>
      </c>
      <c r="M64" s="8" t="s">
        <v>64</v>
      </c>
      <c r="N64" s="8" t="s">
        <v>188</v>
      </c>
      <c r="O64" s="31" t="s">
        <v>149</v>
      </c>
      <c r="P64" s="8" t="s">
        <v>67</v>
      </c>
      <c r="Q64" s="13">
        <v>50000</v>
      </c>
      <c r="R64" s="13">
        <v>241577.60000000001</v>
      </c>
      <c r="S64" s="30">
        <v>0</v>
      </c>
      <c r="T64" s="8" t="s">
        <v>42</v>
      </c>
      <c r="U64" s="8" t="s">
        <v>55</v>
      </c>
      <c r="V64" s="8" t="s">
        <v>49</v>
      </c>
      <c r="W64" s="31" t="s">
        <v>49</v>
      </c>
      <c r="X64" s="10">
        <f t="shared" si="5"/>
        <v>44256</v>
      </c>
      <c r="Y64" s="10">
        <f>DATE(YEAR(E64) + 6, MONTH(E64), DAY(E64))</f>
        <v>47269</v>
      </c>
      <c r="Z64" s="11" t="s">
        <v>33</v>
      </c>
      <c r="AA64" s="11" t="s">
        <v>44</v>
      </c>
      <c r="AB64" s="11" t="s">
        <v>33</v>
      </c>
      <c r="AC64" s="10" t="s">
        <v>150</v>
      </c>
      <c r="AE64" s="167"/>
      <c r="AF64" s="167"/>
      <c r="AG64" s="167"/>
      <c r="AH64" s="167"/>
      <c r="AI64" s="167"/>
      <c r="AJ64" s="167"/>
      <c r="AK64" s="167"/>
      <c r="AL64" s="167"/>
      <c r="AM64" s="167"/>
      <c r="AN64" s="167"/>
      <c r="AO64" s="167"/>
      <c r="AP64" s="202"/>
      <c r="AQ64" s="202"/>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67"/>
      <c r="CU64" s="167"/>
      <c r="CV64" s="167"/>
      <c r="CW64" s="167"/>
      <c r="CX64" s="167"/>
      <c r="CY64" s="167"/>
      <c r="CZ64" s="167"/>
      <c r="DA64" s="167"/>
      <c r="DB64" s="167"/>
      <c r="DC64" s="167"/>
      <c r="DD64" s="167"/>
      <c r="DE64" s="167"/>
      <c r="DF64" s="167"/>
      <c r="DG64" s="167"/>
      <c r="DH64" s="167"/>
      <c r="DI64" s="167"/>
      <c r="DJ64" s="167"/>
      <c r="DK64" s="167"/>
      <c r="DL64" s="167"/>
      <c r="DM64" s="167"/>
      <c r="DN64" s="167"/>
      <c r="DO64" s="167"/>
      <c r="DP64" s="167"/>
      <c r="DQ64" s="167"/>
      <c r="DR64" s="167"/>
      <c r="DS64" s="167"/>
      <c r="DT64" s="167"/>
      <c r="DU64" s="167"/>
      <c r="DV64" s="167"/>
      <c r="DW64" s="167"/>
      <c r="DX64" s="167"/>
      <c r="DY64" s="167"/>
      <c r="DZ64" s="167"/>
      <c r="EA64" s="167"/>
      <c r="EB64" s="167"/>
      <c r="EC64" s="167"/>
      <c r="ED64" s="167"/>
      <c r="EE64" s="167"/>
      <c r="EF64" s="167"/>
      <c r="EG64" s="167"/>
      <c r="EH64" s="167"/>
      <c r="EI64" s="167"/>
      <c r="EJ64" s="167"/>
      <c r="EK64" s="167"/>
      <c r="EL64" s="167"/>
      <c r="EM64" s="167"/>
      <c r="EN64" s="167"/>
      <c r="EO64" s="167"/>
      <c r="EP64" s="167"/>
      <c r="EQ64" s="167"/>
      <c r="ER64" s="167"/>
      <c r="ES64" s="167"/>
      <c r="ET64" s="167"/>
      <c r="EU64" s="167"/>
      <c r="EV64" s="167"/>
      <c r="EW64" s="167"/>
      <c r="EX64" s="167"/>
      <c r="EY64" s="167"/>
      <c r="EZ64" s="167"/>
      <c r="FA64" s="167"/>
      <c r="FB64" s="167"/>
      <c r="FC64" s="167"/>
      <c r="FD64" s="167"/>
      <c r="FE64" s="167"/>
      <c r="FF64" s="167"/>
      <c r="FG64" s="167"/>
      <c r="FH64" s="167"/>
      <c r="FI64" s="167"/>
      <c r="FJ64" s="167"/>
      <c r="FK64" s="167"/>
      <c r="FL64" s="167"/>
      <c r="FM64" s="167"/>
      <c r="FN64" s="167"/>
      <c r="FO64" s="167"/>
      <c r="FP64" s="167"/>
      <c r="FQ64" s="167"/>
      <c r="FR64" s="167"/>
      <c r="FS64" s="167"/>
      <c r="FT64" s="167"/>
      <c r="FU64" s="167"/>
      <c r="FV64" s="167"/>
      <c r="FW64" s="167"/>
      <c r="FX64" s="167"/>
      <c r="FY64" s="167"/>
      <c r="FZ64" s="167"/>
      <c r="GA64" s="167"/>
    </row>
    <row r="65" spans="1:29" ht="31">
      <c r="A65" s="22" t="s">
        <v>426</v>
      </c>
      <c r="B65" s="27" t="s">
        <v>427</v>
      </c>
      <c r="C65" s="27" t="s">
        <v>428</v>
      </c>
      <c r="D65" s="172">
        <v>44321</v>
      </c>
      <c r="E65" s="172">
        <v>44685</v>
      </c>
      <c r="F65" s="22" t="s">
        <v>429</v>
      </c>
      <c r="G65" s="20">
        <v>45050</v>
      </c>
      <c r="H65" s="19" t="s">
        <v>32</v>
      </c>
      <c r="I65" s="37" t="s">
        <v>33</v>
      </c>
      <c r="J65" s="175" t="s">
        <v>430</v>
      </c>
      <c r="K65" s="22" t="s">
        <v>35</v>
      </c>
      <c r="L65" s="176" t="s">
        <v>431</v>
      </c>
      <c r="M65" s="15" t="s">
        <v>37</v>
      </c>
      <c r="N65" s="22" t="s">
        <v>432</v>
      </c>
      <c r="O65" s="22" t="s">
        <v>374</v>
      </c>
      <c r="P65" s="27" t="s">
        <v>141</v>
      </c>
      <c r="Q65" s="178">
        <v>225245</v>
      </c>
      <c r="R65" s="178">
        <v>225245</v>
      </c>
      <c r="S65" s="203">
        <v>0</v>
      </c>
      <c r="T65" s="22" t="s">
        <v>42</v>
      </c>
      <c r="U65" s="27" t="s">
        <v>55</v>
      </c>
      <c r="V65" s="22" t="s">
        <v>32</v>
      </c>
      <c r="W65" s="204" t="s">
        <v>33</v>
      </c>
      <c r="X65" s="20">
        <f t="shared" si="5"/>
        <v>45417</v>
      </c>
      <c r="Y65" s="20">
        <f>DATE(YEAR(E65) + 3, MONTH(E65), DAY(E65))</f>
        <v>45781</v>
      </c>
      <c r="Z65" s="22" t="s">
        <v>33</v>
      </c>
      <c r="AA65" s="22" t="s">
        <v>44</v>
      </c>
      <c r="AB65" s="22" t="s">
        <v>33</v>
      </c>
      <c r="AC65" s="22" t="s">
        <v>58</v>
      </c>
    </row>
    <row r="66" spans="1:29" s="11" customFormat="1" ht="62">
      <c r="A66" s="8" t="s">
        <v>433</v>
      </c>
      <c r="B66" s="8" t="s">
        <v>434</v>
      </c>
      <c r="C66" s="8" t="s">
        <v>435</v>
      </c>
      <c r="D66" s="29">
        <v>43626</v>
      </c>
      <c r="E66" s="9">
        <v>45078</v>
      </c>
      <c r="F66" s="8" t="s">
        <v>44</v>
      </c>
      <c r="G66" s="9">
        <v>45078</v>
      </c>
      <c r="H66" s="89" t="s">
        <v>32</v>
      </c>
      <c r="I66" s="10">
        <f>D66+1095</f>
        <v>44721</v>
      </c>
      <c r="J66" s="93" t="s">
        <v>436</v>
      </c>
      <c r="K66" s="8" t="s">
        <v>44</v>
      </c>
      <c r="L66" s="127" t="s">
        <v>437</v>
      </c>
      <c r="M66" s="8" t="s">
        <v>64</v>
      </c>
      <c r="N66" s="8" t="s">
        <v>438</v>
      </c>
      <c r="O66" s="8" t="s">
        <v>162</v>
      </c>
      <c r="P66" s="8" t="s">
        <v>163</v>
      </c>
      <c r="Q66" s="13">
        <v>100000</v>
      </c>
      <c r="R66" s="13">
        <v>225000</v>
      </c>
      <c r="S66" s="30">
        <v>0</v>
      </c>
      <c r="T66" s="31" t="s">
        <v>42</v>
      </c>
      <c r="U66" s="8" t="s">
        <v>55</v>
      </c>
      <c r="V66" s="31" t="s">
        <v>32</v>
      </c>
      <c r="W66" s="11" t="s">
        <v>33</v>
      </c>
      <c r="X66" s="10">
        <f>DATE(YEAR(D68) + 3, MONTH(D68), DAY(D68))</f>
        <v>45200</v>
      </c>
      <c r="Y66" s="10">
        <f>DATE(YEAR(E66) + 3, MONTH(E66), DAY(E66))</f>
        <v>46174</v>
      </c>
      <c r="Z66" s="11" t="s">
        <v>33</v>
      </c>
      <c r="AA66" s="11" t="s">
        <v>44</v>
      </c>
      <c r="AB66" s="11" t="s">
        <v>33</v>
      </c>
      <c r="AC66" s="10" t="s">
        <v>45</v>
      </c>
    </row>
    <row r="67" spans="1:29" ht="46.5">
      <c r="A67" s="72" t="s">
        <v>439</v>
      </c>
      <c r="B67" s="72" t="s">
        <v>440</v>
      </c>
      <c r="C67" s="72" t="s">
        <v>441</v>
      </c>
      <c r="D67" s="205">
        <v>43647</v>
      </c>
      <c r="E67" s="76">
        <v>45439</v>
      </c>
      <c r="F67" s="72" t="s">
        <v>57</v>
      </c>
      <c r="G67" s="76">
        <v>45439</v>
      </c>
      <c r="H67" s="75" t="s">
        <v>442</v>
      </c>
      <c r="I67" s="10">
        <v>44958</v>
      </c>
      <c r="J67" s="156" t="s">
        <v>443</v>
      </c>
      <c r="K67" s="72" t="s">
        <v>44</v>
      </c>
      <c r="L67" s="100" t="s">
        <v>444</v>
      </c>
      <c r="M67" s="156" t="s">
        <v>51</v>
      </c>
      <c r="N67" s="72" t="s">
        <v>445</v>
      </c>
      <c r="O67" s="121" t="s">
        <v>149</v>
      </c>
      <c r="P67" s="72" t="s">
        <v>67</v>
      </c>
      <c r="Q67" s="119">
        <v>33000</v>
      </c>
      <c r="R67" s="119">
        <v>216160</v>
      </c>
      <c r="S67" s="155">
        <v>0</v>
      </c>
      <c r="T67" s="121" t="s">
        <v>42</v>
      </c>
      <c r="U67" s="72" t="s">
        <v>55</v>
      </c>
      <c r="V67" s="121" t="s">
        <v>49</v>
      </c>
      <c r="W67" s="37" t="s">
        <v>33</v>
      </c>
      <c r="X67" s="43">
        <f t="shared" ref="X67:Y86" si="6">DATE(YEAR(D67) + 3, MONTH(D67), DAY(D67))</f>
        <v>44743</v>
      </c>
      <c r="Y67" s="43">
        <f>DATE(YEAR(E67) + 3, MONTH(E67), DAY(E67))</f>
        <v>46534</v>
      </c>
      <c r="Z67" s="37" t="s">
        <v>33</v>
      </c>
      <c r="AA67" s="37" t="s">
        <v>57</v>
      </c>
      <c r="AB67" s="37" t="s">
        <v>57</v>
      </c>
      <c r="AC67" s="43" t="s">
        <v>142</v>
      </c>
    </row>
    <row r="68" spans="1:29" ht="31">
      <c r="A68" s="11" t="s">
        <v>446</v>
      </c>
      <c r="B68" s="8" t="s">
        <v>447</v>
      </c>
      <c r="C68" s="8" t="s">
        <v>448</v>
      </c>
      <c r="D68" s="9">
        <v>44105</v>
      </c>
      <c r="E68" s="9">
        <v>45199</v>
      </c>
      <c r="F68" s="8" t="s">
        <v>449</v>
      </c>
      <c r="G68" s="9">
        <v>45930</v>
      </c>
      <c r="H68" s="49" t="s">
        <v>49</v>
      </c>
      <c r="I68" s="10">
        <f>D68+730</f>
        <v>44835</v>
      </c>
      <c r="J68" s="206" t="s">
        <v>450</v>
      </c>
      <c r="K68" s="11" t="s">
        <v>35</v>
      </c>
      <c r="L68" s="207" t="s">
        <v>451</v>
      </c>
      <c r="M68" s="8" t="s">
        <v>64</v>
      </c>
      <c r="N68" s="8" t="s">
        <v>452</v>
      </c>
      <c r="O68" s="11" t="s">
        <v>295</v>
      </c>
      <c r="P68" s="11" t="s">
        <v>67</v>
      </c>
      <c r="Q68" s="13">
        <v>70000</v>
      </c>
      <c r="R68" s="13">
        <v>210000</v>
      </c>
      <c r="S68" s="30">
        <v>0</v>
      </c>
      <c r="T68" s="11" t="s">
        <v>42</v>
      </c>
      <c r="U68" s="11" t="s">
        <v>55</v>
      </c>
      <c r="V68" s="11" t="s">
        <v>49</v>
      </c>
      <c r="W68" s="11" t="s">
        <v>33</v>
      </c>
      <c r="X68" s="10">
        <f t="shared" si="6"/>
        <v>45200</v>
      </c>
      <c r="Y68" s="10">
        <f>DATE(YEAR(E68) + 3, MONTH(E68), DAY(E68))</f>
        <v>46295</v>
      </c>
      <c r="Z68" s="11" t="s">
        <v>33</v>
      </c>
      <c r="AA68" s="11" t="s">
        <v>44</v>
      </c>
      <c r="AB68" s="11" t="s">
        <v>33</v>
      </c>
      <c r="AC68" s="11" t="s">
        <v>45</v>
      </c>
    </row>
    <row r="69" spans="1:29" ht="24.75" customHeight="1">
      <c r="A69" s="8" t="s">
        <v>453</v>
      </c>
      <c r="B69" s="8" t="s">
        <v>454</v>
      </c>
      <c r="C69" s="8" t="s">
        <v>455</v>
      </c>
      <c r="D69" s="29">
        <v>44075</v>
      </c>
      <c r="E69" s="9">
        <v>45535</v>
      </c>
      <c r="F69" s="8" t="s">
        <v>209</v>
      </c>
      <c r="G69" s="144">
        <v>46265</v>
      </c>
      <c r="H69" s="89" t="s">
        <v>32</v>
      </c>
      <c r="I69" s="10">
        <f>D69+730</f>
        <v>44805</v>
      </c>
      <c r="J69" s="90" t="s">
        <v>456</v>
      </c>
      <c r="K69" s="8" t="s">
        <v>35</v>
      </c>
      <c r="L69" s="100" t="s">
        <v>457</v>
      </c>
      <c r="M69" s="8" t="s">
        <v>64</v>
      </c>
      <c r="N69" s="8" t="s">
        <v>458</v>
      </c>
      <c r="O69" s="45" t="s">
        <v>205</v>
      </c>
      <c r="P69" s="8" t="s">
        <v>40</v>
      </c>
      <c r="Q69" s="13">
        <v>37658.33</v>
      </c>
      <c r="R69" s="13">
        <v>203698.95</v>
      </c>
      <c r="S69" s="30">
        <v>0</v>
      </c>
      <c r="T69" s="31" t="s">
        <v>42</v>
      </c>
      <c r="U69" s="8" t="s">
        <v>55</v>
      </c>
      <c r="V69" s="31" t="s">
        <v>32</v>
      </c>
      <c r="W69" s="208" t="s">
        <v>459</v>
      </c>
      <c r="X69" s="10">
        <f t="shared" si="6"/>
        <v>45170</v>
      </c>
      <c r="Y69" s="10">
        <f>DATE(YEAR(E69) + 3, MONTH(E69), DAY(E69))</f>
        <v>46630</v>
      </c>
      <c r="Z69" s="11" t="s">
        <v>44</v>
      </c>
      <c r="AA69" s="11" t="s">
        <v>44</v>
      </c>
      <c r="AB69" s="11" t="s">
        <v>33</v>
      </c>
      <c r="AC69" s="10" t="s">
        <v>69</v>
      </c>
    </row>
    <row r="70" spans="1:29" ht="31">
      <c r="A70" s="11" t="s">
        <v>460</v>
      </c>
      <c r="B70" s="8" t="s">
        <v>461</v>
      </c>
      <c r="C70" s="209" t="s">
        <v>462</v>
      </c>
      <c r="D70" s="92">
        <v>44410</v>
      </c>
      <c r="E70" s="92">
        <v>44652</v>
      </c>
      <c r="F70" s="11" t="s">
        <v>44</v>
      </c>
      <c r="G70" s="10">
        <v>44652</v>
      </c>
      <c r="H70" s="11" t="s">
        <v>32</v>
      </c>
      <c r="I70" s="11" t="s">
        <v>33</v>
      </c>
      <c r="J70" s="11" t="s">
        <v>139</v>
      </c>
      <c r="K70" s="11" t="s">
        <v>44</v>
      </c>
      <c r="L70" s="210">
        <v>2594504</v>
      </c>
      <c r="M70" s="8" t="s">
        <v>37</v>
      </c>
      <c r="N70" s="11" t="s">
        <v>229</v>
      </c>
      <c r="O70" s="11" t="s">
        <v>66</v>
      </c>
      <c r="P70" s="8" t="s">
        <v>141</v>
      </c>
      <c r="Q70" s="14">
        <v>180000</v>
      </c>
      <c r="R70" s="14">
        <v>180000</v>
      </c>
      <c r="S70" s="14">
        <v>0</v>
      </c>
      <c r="T70" s="11" t="s">
        <v>42</v>
      </c>
      <c r="U70" s="11" t="s">
        <v>55</v>
      </c>
      <c r="V70" s="11" t="s">
        <v>49</v>
      </c>
      <c r="W70" s="53" t="s">
        <v>33</v>
      </c>
      <c r="X70" s="10">
        <f t="shared" si="6"/>
        <v>45506</v>
      </c>
      <c r="Y70" s="10">
        <f>DATE(YEAR(E70) + 6, MONTH(E70), DAY(E70))</f>
        <v>46844</v>
      </c>
      <c r="Z70" s="11" t="s">
        <v>33</v>
      </c>
      <c r="AA70" s="11" t="s">
        <v>57</v>
      </c>
      <c r="AB70" s="11" t="s">
        <v>57</v>
      </c>
      <c r="AC70" s="11" t="s">
        <v>58</v>
      </c>
    </row>
    <row r="71" spans="1:29" ht="62">
      <c r="A71" s="22" t="s">
        <v>463</v>
      </c>
      <c r="B71" s="22" t="s">
        <v>464</v>
      </c>
      <c r="C71" s="15" t="s">
        <v>465</v>
      </c>
      <c r="D71" s="211">
        <v>44901</v>
      </c>
      <c r="E71" s="211">
        <v>45625</v>
      </c>
      <c r="F71" s="212" t="s">
        <v>57</v>
      </c>
      <c r="G71" s="211">
        <v>46355</v>
      </c>
      <c r="H71" s="213" t="s">
        <v>49</v>
      </c>
      <c r="I71" s="214">
        <v>45259</v>
      </c>
      <c r="J71" s="215" t="s">
        <v>466</v>
      </c>
      <c r="K71" s="212" t="s">
        <v>35</v>
      </c>
      <c r="L71" s="212">
        <v>4451141</v>
      </c>
      <c r="M71" s="212" t="s">
        <v>406</v>
      </c>
      <c r="N71" s="212" t="s">
        <v>467</v>
      </c>
      <c r="O71" s="212" t="s">
        <v>468</v>
      </c>
      <c r="P71" s="212" t="s">
        <v>40</v>
      </c>
      <c r="Q71" s="203" t="s">
        <v>33</v>
      </c>
      <c r="R71" s="216">
        <v>177000</v>
      </c>
      <c r="S71" s="203">
        <v>0</v>
      </c>
      <c r="T71" s="212" t="s">
        <v>42</v>
      </c>
      <c r="U71" s="212" t="s">
        <v>55</v>
      </c>
      <c r="V71" s="212" t="s">
        <v>32</v>
      </c>
      <c r="W71" s="217" t="s">
        <v>469</v>
      </c>
      <c r="X71" s="214">
        <f t="shared" si="6"/>
        <v>45997</v>
      </c>
      <c r="Y71" s="214">
        <f>DATE(YEAR(E71) + 3, MONTH(E71), DAY(E71))</f>
        <v>46720</v>
      </c>
      <c r="Z71" s="212" t="s">
        <v>57</v>
      </c>
      <c r="AA71" s="212" t="s">
        <v>57</v>
      </c>
      <c r="AB71" s="212" t="s">
        <v>57</v>
      </c>
      <c r="AC71" s="212" t="s">
        <v>45</v>
      </c>
    </row>
    <row r="72" spans="1:29">
      <c r="A72" s="8" t="s">
        <v>470</v>
      </c>
      <c r="B72" s="8" t="s">
        <v>471</v>
      </c>
      <c r="C72" s="8" t="s">
        <v>472</v>
      </c>
      <c r="D72" s="29">
        <v>44329</v>
      </c>
      <c r="E72" s="29">
        <v>45424</v>
      </c>
      <c r="F72" s="8" t="s">
        <v>473</v>
      </c>
      <c r="G72" s="9">
        <v>46154</v>
      </c>
      <c r="H72" s="8" t="s">
        <v>49</v>
      </c>
      <c r="I72" s="11" t="s">
        <v>33</v>
      </c>
      <c r="J72" s="8" t="s">
        <v>474</v>
      </c>
      <c r="K72" s="11" t="s">
        <v>44</v>
      </c>
      <c r="L72" s="12" t="s">
        <v>475</v>
      </c>
      <c r="M72" s="8" t="s">
        <v>37</v>
      </c>
      <c r="N72" s="8" t="s">
        <v>476</v>
      </c>
      <c r="O72" s="146" t="s">
        <v>149</v>
      </c>
      <c r="P72" s="8" t="s">
        <v>40</v>
      </c>
      <c r="Q72" s="13">
        <f>R72/5</f>
        <v>33610.259999999995</v>
      </c>
      <c r="R72" s="13">
        <v>168051.3</v>
      </c>
      <c r="S72" s="30">
        <v>0</v>
      </c>
      <c r="T72" s="11" t="s">
        <v>42</v>
      </c>
      <c r="U72" s="8" t="s">
        <v>55</v>
      </c>
      <c r="V72" s="31" t="s">
        <v>49</v>
      </c>
      <c r="W72" s="11" t="s">
        <v>33</v>
      </c>
      <c r="X72" s="10">
        <f t="shared" si="6"/>
        <v>45425</v>
      </c>
      <c r="Y72" s="10">
        <f>DATE(YEAR(E72) + 3, MONTH(E72), DAY(E72))</f>
        <v>46519</v>
      </c>
      <c r="Z72" s="10" t="s">
        <v>33</v>
      </c>
      <c r="AA72" s="10" t="s">
        <v>44</v>
      </c>
      <c r="AB72" s="10" t="s">
        <v>33</v>
      </c>
      <c r="AC72" s="10" t="s">
        <v>45</v>
      </c>
    </row>
    <row r="73" spans="1:29" ht="46.5">
      <c r="A73" s="27" t="s">
        <v>477</v>
      </c>
      <c r="B73" s="27" t="s">
        <v>478</v>
      </c>
      <c r="C73" s="15" t="s">
        <v>479</v>
      </c>
      <c r="D73" s="218">
        <v>44762</v>
      </c>
      <c r="E73" s="218">
        <v>45127</v>
      </c>
      <c r="F73" s="22" t="s">
        <v>480</v>
      </c>
      <c r="G73" s="218">
        <v>45127</v>
      </c>
      <c r="H73" s="19" t="s">
        <v>32</v>
      </c>
      <c r="I73" s="20" t="s">
        <v>33</v>
      </c>
      <c r="J73" s="219" t="s">
        <v>481</v>
      </c>
      <c r="K73" s="27" t="s">
        <v>44</v>
      </c>
      <c r="L73" s="176" t="s">
        <v>482</v>
      </c>
      <c r="M73" s="27" t="s">
        <v>37</v>
      </c>
      <c r="N73" s="27" t="s">
        <v>342</v>
      </c>
      <c r="O73" s="22" t="s">
        <v>66</v>
      </c>
      <c r="P73" s="27" t="s">
        <v>343</v>
      </c>
      <c r="Q73" s="220">
        <v>166000</v>
      </c>
      <c r="R73" s="220">
        <v>166000</v>
      </c>
      <c r="S73" s="203">
        <v>0</v>
      </c>
      <c r="T73" s="22" t="s">
        <v>42</v>
      </c>
      <c r="U73" s="22" t="s">
        <v>43</v>
      </c>
      <c r="V73" s="22" t="s">
        <v>32</v>
      </c>
      <c r="W73" s="22" t="s">
        <v>33</v>
      </c>
      <c r="X73" s="20">
        <f t="shared" si="6"/>
        <v>45858</v>
      </c>
      <c r="Y73" s="20">
        <f>DATE(YEAR(E73) + 6, MONTH(E73), DAY(E73))</f>
        <v>47319</v>
      </c>
      <c r="Z73" s="22" t="s">
        <v>33</v>
      </c>
      <c r="AA73" s="22" t="s">
        <v>57</v>
      </c>
      <c r="AB73" s="22" t="s">
        <v>57</v>
      </c>
      <c r="AC73" s="20" t="s">
        <v>118</v>
      </c>
    </row>
    <row r="74" spans="1:29" ht="31">
      <c r="A74" s="8" t="s">
        <v>483</v>
      </c>
      <c r="B74" s="8" t="s">
        <v>484</v>
      </c>
      <c r="C74" s="8" t="s">
        <v>485</v>
      </c>
      <c r="D74" s="29">
        <v>43831</v>
      </c>
      <c r="E74" s="9">
        <v>44926</v>
      </c>
      <c r="F74" s="8" t="s">
        <v>49</v>
      </c>
      <c r="G74" s="9">
        <v>45657</v>
      </c>
      <c r="H74" s="8" t="s">
        <v>32</v>
      </c>
      <c r="I74" s="10">
        <v>44743</v>
      </c>
      <c r="J74" s="8" t="s">
        <v>486</v>
      </c>
      <c r="K74" s="8" t="s">
        <v>35</v>
      </c>
      <c r="L74" s="100" t="s">
        <v>487</v>
      </c>
      <c r="M74" s="8" t="s">
        <v>64</v>
      </c>
      <c r="N74" s="8" t="s">
        <v>235</v>
      </c>
      <c r="O74" s="31" t="s">
        <v>149</v>
      </c>
      <c r="P74" s="8" t="s">
        <v>67</v>
      </c>
      <c r="Q74" s="13">
        <v>40000</v>
      </c>
      <c r="R74" s="13">
        <v>160000</v>
      </c>
      <c r="S74" s="30">
        <v>0</v>
      </c>
      <c r="T74" s="8" t="s">
        <v>42</v>
      </c>
      <c r="U74" s="8" t="s">
        <v>55</v>
      </c>
      <c r="V74" s="31" t="s">
        <v>32</v>
      </c>
      <c r="W74" s="11" t="s">
        <v>33</v>
      </c>
      <c r="X74" s="10">
        <f t="shared" si="6"/>
        <v>44927</v>
      </c>
      <c r="Y74" s="10">
        <f t="shared" si="6"/>
        <v>46022</v>
      </c>
      <c r="Z74" s="11" t="s">
        <v>33</v>
      </c>
      <c r="AA74" s="11" t="s">
        <v>44</v>
      </c>
      <c r="AB74" s="11" t="s">
        <v>33</v>
      </c>
      <c r="AC74" s="10" t="s">
        <v>45</v>
      </c>
    </row>
    <row r="75" spans="1:29" ht="77.5">
      <c r="A75" s="37">
        <v>48058</v>
      </c>
      <c r="B75" s="72" t="s">
        <v>488</v>
      </c>
      <c r="C75" s="33" t="s">
        <v>489</v>
      </c>
      <c r="D75" s="115">
        <v>44627</v>
      </c>
      <c r="E75" s="115">
        <v>45449</v>
      </c>
      <c r="F75" s="37" t="s">
        <v>44</v>
      </c>
      <c r="G75" s="115">
        <v>45449</v>
      </c>
      <c r="H75" s="36" t="s">
        <v>32</v>
      </c>
      <c r="I75" s="37" t="s">
        <v>33</v>
      </c>
      <c r="J75" s="153" t="s">
        <v>490</v>
      </c>
      <c r="K75" s="37" t="s">
        <v>35</v>
      </c>
      <c r="L75" s="37">
        <v>7424081</v>
      </c>
      <c r="M75" s="37" t="s">
        <v>37</v>
      </c>
      <c r="N75" s="37" t="s">
        <v>491</v>
      </c>
      <c r="O75" s="23" t="s">
        <v>390</v>
      </c>
      <c r="P75" s="37" t="s">
        <v>141</v>
      </c>
      <c r="Q75" s="132">
        <v>80000</v>
      </c>
      <c r="R75" s="132">
        <v>160000</v>
      </c>
      <c r="S75" s="132">
        <v>0</v>
      </c>
      <c r="T75" s="37" t="s">
        <v>42</v>
      </c>
      <c r="U75" s="37" t="s">
        <v>55</v>
      </c>
      <c r="V75" s="37" t="s">
        <v>32</v>
      </c>
      <c r="W75" s="221" t="s">
        <v>492</v>
      </c>
      <c r="X75" s="43">
        <f t="shared" si="6"/>
        <v>45723</v>
      </c>
      <c r="Y75" s="43">
        <f t="shared" si="6"/>
        <v>46544</v>
      </c>
      <c r="Z75" s="37" t="s">
        <v>33</v>
      </c>
      <c r="AA75" s="37" t="s">
        <v>44</v>
      </c>
      <c r="AB75" s="37" t="s">
        <v>33</v>
      </c>
      <c r="AC75" s="43" t="s">
        <v>58</v>
      </c>
    </row>
    <row r="76" spans="1:29" ht="77.5">
      <c r="A76" s="8" t="s">
        <v>493</v>
      </c>
      <c r="B76" s="131" t="s">
        <v>494</v>
      </c>
      <c r="C76" s="222" t="s">
        <v>495</v>
      </c>
      <c r="D76" s="92">
        <v>44277</v>
      </c>
      <c r="E76" s="92">
        <v>44957</v>
      </c>
      <c r="F76" s="11" t="s">
        <v>496</v>
      </c>
      <c r="G76" s="10">
        <v>45322</v>
      </c>
      <c r="H76" s="49" t="s">
        <v>32</v>
      </c>
      <c r="I76" s="10">
        <v>44642</v>
      </c>
      <c r="J76" s="223" t="s">
        <v>497</v>
      </c>
      <c r="K76" s="11" t="s">
        <v>44</v>
      </c>
      <c r="L76" s="11">
        <v>25185</v>
      </c>
      <c r="M76" s="11" t="s">
        <v>37</v>
      </c>
      <c r="N76" s="11" t="s">
        <v>498</v>
      </c>
      <c r="O76" s="11" t="s">
        <v>374</v>
      </c>
      <c r="P76" s="8" t="s">
        <v>141</v>
      </c>
      <c r="Q76" s="14">
        <v>83987.02</v>
      </c>
      <c r="R76" s="14">
        <v>158608.67000000001</v>
      </c>
      <c r="S76" s="224">
        <v>0</v>
      </c>
      <c r="T76" s="11" t="s">
        <v>42</v>
      </c>
      <c r="U76" s="11" t="s">
        <v>55</v>
      </c>
      <c r="V76" s="11" t="s">
        <v>32</v>
      </c>
      <c r="W76" s="195" t="s">
        <v>499</v>
      </c>
      <c r="X76" s="10">
        <f t="shared" si="6"/>
        <v>45373</v>
      </c>
      <c r="Y76" s="10">
        <f t="shared" si="6"/>
        <v>46053</v>
      </c>
      <c r="Z76" s="11" t="s">
        <v>49</v>
      </c>
      <c r="AA76" s="37" t="s">
        <v>44</v>
      </c>
      <c r="AB76" s="37" t="s">
        <v>33</v>
      </c>
      <c r="AC76" s="11" t="s">
        <v>58</v>
      </c>
    </row>
    <row r="77" spans="1:29" ht="31">
      <c r="A77" s="11" t="s">
        <v>500</v>
      </c>
      <c r="B77" s="8" t="s">
        <v>501</v>
      </c>
      <c r="C77" s="45" t="s">
        <v>502</v>
      </c>
      <c r="D77" s="92">
        <v>44795</v>
      </c>
      <c r="E77" s="92">
        <v>45016</v>
      </c>
      <c r="F77" s="11" t="s">
        <v>44</v>
      </c>
      <c r="G77" s="10">
        <v>45016</v>
      </c>
      <c r="H77" s="49" t="s">
        <v>32</v>
      </c>
      <c r="I77" s="11" t="s">
        <v>33</v>
      </c>
      <c r="J77" s="93" t="s">
        <v>503</v>
      </c>
      <c r="K77" s="11" t="s">
        <v>35</v>
      </c>
      <c r="L77" s="12">
        <v>2373630</v>
      </c>
      <c r="M77" s="11" t="s">
        <v>37</v>
      </c>
      <c r="N77" s="11" t="s">
        <v>85</v>
      </c>
      <c r="O77" s="108" t="s">
        <v>53</v>
      </c>
      <c r="P77" s="11" t="s">
        <v>54</v>
      </c>
      <c r="Q77" s="14">
        <v>147500</v>
      </c>
      <c r="R77" s="14">
        <v>147500</v>
      </c>
      <c r="S77" s="14">
        <v>0</v>
      </c>
      <c r="T77" s="11" t="s">
        <v>42</v>
      </c>
      <c r="U77" s="11" t="s">
        <v>55</v>
      </c>
      <c r="V77" s="11" t="s">
        <v>32</v>
      </c>
      <c r="W77" s="53"/>
      <c r="X77" s="10">
        <f t="shared" si="6"/>
        <v>45891</v>
      </c>
      <c r="Y77" s="10">
        <f t="shared" si="6"/>
        <v>46112</v>
      </c>
      <c r="Z77" s="11" t="s">
        <v>33</v>
      </c>
      <c r="AA77" s="37" t="s">
        <v>44</v>
      </c>
      <c r="AB77" s="37" t="s">
        <v>33</v>
      </c>
      <c r="AC77" s="11" t="s">
        <v>45</v>
      </c>
    </row>
    <row r="78" spans="1:29" ht="104.5" customHeight="1">
      <c r="A78" s="8" t="s">
        <v>504</v>
      </c>
      <c r="B78" s="8" t="s">
        <v>505</v>
      </c>
      <c r="C78" s="45" t="s">
        <v>506</v>
      </c>
      <c r="D78" s="29">
        <v>43770</v>
      </c>
      <c r="E78" s="9" t="s">
        <v>507</v>
      </c>
      <c r="F78" s="8" t="s">
        <v>57</v>
      </c>
      <c r="G78" s="9" t="s">
        <v>508</v>
      </c>
      <c r="H78" s="89" t="s">
        <v>49</v>
      </c>
      <c r="I78" s="11" t="s">
        <v>33</v>
      </c>
      <c r="J78" s="90" t="s">
        <v>509</v>
      </c>
      <c r="K78" s="8" t="s">
        <v>44</v>
      </c>
      <c r="L78" s="100" t="s">
        <v>510</v>
      </c>
      <c r="M78" s="8" t="s">
        <v>37</v>
      </c>
      <c r="N78" s="8" t="s">
        <v>476</v>
      </c>
      <c r="O78" s="91" t="s">
        <v>149</v>
      </c>
      <c r="P78" s="8" t="s">
        <v>67</v>
      </c>
      <c r="Q78" s="13">
        <v>36816</v>
      </c>
      <c r="R78" s="13">
        <v>147264</v>
      </c>
      <c r="S78" s="30">
        <v>0</v>
      </c>
      <c r="T78" s="8" t="s">
        <v>42</v>
      </c>
      <c r="U78" s="8" t="s">
        <v>55</v>
      </c>
      <c r="V78" s="31" t="s">
        <v>49</v>
      </c>
      <c r="W78" s="8" t="s">
        <v>511</v>
      </c>
      <c r="X78" s="10">
        <f t="shared" si="6"/>
        <v>44866</v>
      </c>
      <c r="Y78" s="10" t="e">
        <f t="shared" si="6"/>
        <v>#VALUE!</v>
      </c>
      <c r="Z78" s="11" t="s">
        <v>33</v>
      </c>
      <c r="AA78" s="37" t="s">
        <v>57</v>
      </c>
      <c r="AB78" s="37" t="s">
        <v>57</v>
      </c>
      <c r="AC78" s="10" t="s">
        <v>45</v>
      </c>
    </row>
    <row r="79" spans="1:29" ht="93">
      <c r="A79" s="31" t="s">
        <v>512</v>
      </c>
      <c r="B79" s="31" t="s">
        <v>513</v>
      </c>
      <c r="C79" s="61" t="s">
        <v>514</v>
      </c>
      <c r="D79" s="144">
        <v>43191</v>
      </c>
      <c r="E79" s="29">
        <v>44574</v>
      </c>
      <c r="F79" s="31" t="s">
        <v>57</v>
      </c>
      <c r="G79" s="144">
        <v>44574</v>
      </c>
      <c r="H79" s="225" t="s">
        <v>32</v>
      </c>
      <c r="I79" s="10">
        <v>44501</v>
      </c>
      <c r="J79" s="226" t="s">
        <v>515</v>
      </c>
      <c r="K79" s="31" t="s">
        <v>44</v>
      </c>
      <c r="L79" s="227" t="s">
        <v>516</v>
      </c>
      <c r="M79" s="8" t="s">
        <v>64</v>
      </c>
      <c r="N79" s="31" t="s">
        <v>204</v>
      </c>
      <c r="O79" s="80" t="s">
        <v>205</v>
      </c>
      <c r="P79" s="31" t="s">
        <v>40</v>
      </c>
      <c r="Q79" s="13">
        <v>37500</v>
      </c>
      <c r="R79" s="13">
        <v>144144</v>
      </c>
      <c r="S79" s="30">
        <v>0</v>
      </c>
      <c r="T79" s="31" t="s">
        <v>79</v>
      </c>
      <c r="U79" s="8" t="s">
        <v>55</v>
      </c>
      <c r="V79" s="31" t="s">
        <v>32</v>
      </c>
      <c r="W79" s="11" t="s">
        <v>33</v>
      </c>
      <c r="X79" s="10">
        <f t="shared" si="6"/>
        <v>44287</v>
      </c>
      <c r="Y79" s="10">
        <f t="shared" si="6"/>
        <v>45670</v>
      </c>
      <c r="Z79" s="11" t="s">
        <v>33</v>
      </c>
      <c r="AA79" s="37" t="s">
        <v>44</v>
      </c>
      <c r="AB79" s="37" t="s">
        <v>33</v>
      </c>
      <c r="AC79" s="10" t="s">
        <v>69</v>
      </c>
    </row>
    <row r="80" spans="1:29" ht="93">
      <c r="A80" s="11" t="s">
        <v>517</v>
      </c>
      <c r="B80" s="8" t="s">
        <v>518</v>
      </c>
      <c r="C80" s="45" t="s">
        <v>519</v>
      </c>
      <c r="D80" s="92">
        <v>44322</v>
      </c>
      <c r="E80" s="92">
        <v>44865</v>
      </c>
      <c r="F80" s="11" t="s">
        <v>44</v>
      </c>
      <c r="G80" s="10">
        <v>44865</v>
      </c>
      <c r="H80" s="49" t="s">
        <v>32</v>
      </c>
      <c r="I80" s="10">
        <f>D80+365</f>
        <v>44687</v>
      </c>
      <c r="J80" s="93" t="s">
        <v>520</v>
      </c>
      <c r="K80" s="11" t="s">
        <v>35</v>
      </c>
      <c r="L80" s="12" t="s">
        <v>521</v>
      </c>
      <c r="M80" s="8" t="s">
        <v>64</v>
      </c>
      <c r="N80" s="11" t="s">
        <v>168</v>
      </c>
      <c r="O80" s="11" t="s">
        <v>149</v>
      </c>
      <c r="P80" s="11" t="s">
        <v>67</v>
      </c>
      <c r="Q80" s="13">
        <v>133080</v>
      </c>
      <c r="R80" s="13">
        <v>133080</v>
      </c>
      <c r="S80" s="228">
        <v>0</v>
      </c>
      <c r="T80" s="11" t="s">
        <v>42</v>
      </c>
      <c r="U80" s="11" t="s">
        <v>55</v>
      </c>
      <c r="V80" s="11" t="s">
        <v>32</v>
      </c>
      <c r="W80" s="131" t="s">
        <v>33</v>
      </c>
      <c r="X80" s="10">
        <f t="shared" si="6"/>
        <v>45418</v>
      </c>
      <c r="Y80" s="10">
        <f t="shared" si="6"/>
        <v>45961</v>
      </c>
      <c r="Z80" s="11" t="s">
        <v>33</v>
      </c>
      <c r="AA80" s="37" t="s">
        <v>57</v>
      </c>
      <c r="AB80" s="37" t="s">
        <v>57</v>
      </c>
      <c r="AC80" s="11" t="s">
        <v>45</v>
      </c>
    </row>
    <row r="81" spans="1:30" ht="31">
      <c r="A81" s="58">
        <v>49132</v>
      </c>
      <c r="B81" s="58" t="s">
        <v>522</v>
      </c>
      <c r="C81" s="80" t="s">
        <v>522</v>
      </c>
      <c r="D81" s="142">
        <v>44713</v>
      </c>
      <c r="E81" s="142">
        <v>45814</v>
      </c>
      <c r="F81" s="58" t="s">
        <v>44</v>
      </c>
      <c r="G81" s="86">
        <v>45814</v>
      </c>
      <c r="H81" s="105" t="s">
        <v>32</v>
      </c>
      <c r="I81" s="11" t="s">
        <v>523</v>
      </c>
      <c r="J81" s="143" t="s">
        <v>524</v>
      </c>
      <c r="K81" s="108" t="s">
        <v>44</v>
      </c>
      <c r="L81" s="108">
        <v>4121166</v>
      </c>
      <c r="M81" s="108" t="s">
        <v>37</v>
      </c>
      <c r="N81" s="108" t="s">
        <v>525</v>
      </c>
      <c r="O81" s="108" t="s">
        <v>390</v>
      </c>
      <c r="P81" s="108" t="s">
        <v>141</v>
      </c>
      <c r="Q81" s="112">
        <v>43566.66</v>
      </c>
      <c r="R81" s="112">
        <v>130700</v>
      </c>
      <c r="S81" s="112">
        <v>0</v>
      </c>
      <c r="T81" s="108" t="s">
        <v>42</v>
      </c>
      <c r="U81" s="229" t="s">
        <v>526</v>
      </c>
      <c r="V81" s="108" t="s">
        <v>32</v>
      </c>
      <c r="W81" s="113"/>
      <c r="X81" s="86">
        <f t="shared" si="6"/>
        <v>45809</v>
      </c>
      <c r="Y81" s="86">
        <f t="shared" si="6"/>
        <v>46910</v>
      </c>
      <c r="Z81" s="108" t="s">
        <v>33</v>
      </c>
      <c r="AA81" s="22" t="s">
        <v>44</v>
      </c>
      <c r="AB81" s="22" t="s">
        <v>33</v>
      </c>
      <c r="AC81" s="108" t="s">
        <v>69</v>
      </c>
    </row>
    <row r="82" spans="1:30" ht="98.9" customHeight="1">
      <c r="A82" s="11" t="s">
        <v>527</v>
      </c>
      <c r="B82" s="11" t="s">
        <v>528</v>
      </c>
      <c r="C82" s="8" t="s">
        <v>529</v>
      </c>
      <c r="D82" s="92">
        <v>44641</v>
      </c>
      <c r="E82" s="92">
        <v>45128</v>
      </c>
      <c r="F82" s="11" t="s">
        <v>44</v>
      </c>
      <c r="G82" s="92">
        <v>45128</v>
      </c>
      <c r="H82" s="49" t="s">
        <v>32</v>
      </c>
      <c r="I82" s="10">
        <f>D82+730</f>
        <v>45371</v>
      </c>
      <c r="J82" s="93" t="s">
        <v>530</v>
      </c>
      <c r="K82" s="11" t="s">
        <v>35</v>
      </c>
      <c r="L82" s="11">
        <v>9577300</v>
      </c>
      <c r="M82" s="11" t="s">
        <v>64</v>
      </c>
      <c r="N82" s="11" t="s">
        <v>367</v>
      </c>
      <c r="O82" s="11" t="s">
        <v>368</v>
      </c>
      <c r="P82" s="11" t="s">
        <v>54</v>
      </c>
      <c r="Q82" s="14">
        <v>130000</v>
      </c>
      <c r="R82" s="14">
        <v>130000</v>
      </c>
      <c r="S82" s="14">
        <v>0</v>
      </c>
      <c r="T82" s="11" t="s">
        <v>42</v>
      </c>
      <c r="U82" s="11" t="s">
        <v>55</v>
      </c>
      <c r="V82" s="11" t="s">
        <v>32</v>
      </c>
      <c r="W82" s="53"/>
      <c r="X82" s="10">
        <f t="shared" si="6"/>
        <v>45737</v>
      </c>
      <c r="Y82" s="10">
        <f t="shared" si="6"/>
        <v>46224</v>
      </c>
      <c r="Z82" s="11" t="s">
        <v>33</v>
      </c>
      <c r="AA82" s="108" t="s">
        <v>44</v>
      </c>
      <c r="AB82" s="11" t="s">
        <v>33</v>
      </c>
      <c r="AC82" s="10" t="s">
        <v>58</v>
      </c>
    </row>
    <row r="83" spans="1:30" ht="52" customHeight="1">
      <c r="A83" s="8" t="s">
        <v>531</v>
      </c>
      <c r="B83" s="8" t="s">
        <v>532</v>
      </c>
      <c r="C83" s="8" t="s">
        <v>533</v>
      </c>
      <c r="D83" s="92">
        <v>44116</v>
      </c>
      <c r="E83" s="9">
        <v>44726</v>
      </c>
      <c r="F83" s="11" t="s">
        <v>44</v>
      </c>
      <c r="G83" s="9">
        <v>44726</v>
      </c>
      <c r="H83" s="49" t="s">
        <v>32</v>
      </c>
      <c r="I83" s="10">
        <v>44574</v>
      </c>
      <c r="J83" s="93" t="s">
        <v>534</v>
      </c>
      <c r="K83" s="11" t="s">
        <v>35</v>
      </c>
      <c r="L83" s="12" t="s">
        <v>535</v>
      </c>
      <c r="M83" s="8" t="s">
        <v>64</v>
      </c>
      <c r="N83" s="11" t="s">
        <v>536</v>
      </c>
      <c r="O83" s="8" t="s">
        <v>205</v>
      </c>
      <c r="P83" s="11" t="s">
        <v>40</v>
      </c>
      <c r="Q83" s="13">
        <v>119000</v>
      </c>
      <c r="R83" s="13">
        <v>119000</v>
      </c>
      <c r="S83" s="14">
        <v>0</v>
      </c>
      <c r="T83" s="11" t="s">
        <v>42</v>
      </c>
      <c r="U83" s="11" t="s">
        <v>55</v>
      </c>
      <c r="V83" s="11" t="s">
        <v>32</v>
      </c>
      <c r="W83" s="11" t="s">
        <v>33</v>
      </c>
      <c r="X83" s="10">
        <f t="shared" si="6"/>
        <v>45211</v>
      </c>
      <c r="Y83" s="10">
        <f t="shared" si="6"/>
        <v>45822</v>
      </c>
      <c r="Z83" s="11" t="s">
        <v>44</v>
      </c>
      <c r="AA83" s="11" t="s">
        <v>57</v>
      </c>
      <c r="AB83" s="11" t="s">
        <v>57</v>
      </c>
      <c r="AC83" s="11" t="s">
        <v>69</v>
      </c>
    </row>
    <row r="84" spans="1:30" ht="77.5">
      <c r="A84" s="11" t="s">
        <v>537</v>
      </c>
      <c r="B84" s="11" t="s">
        <v>538</v>
      </c>
      <c r="C84" s="8" t="s">
        <v>539</v>
      </c>
      <c r="D84" s="92">
        <v>44927</v>
      </c>
      <c r="E84" s="92">
        <v>46387</v>
      </c>
      <c r="F84" s="11" t="s">
        <v>57</v>
      </c>
      <c r="G84" s="92">
        <v>46752</v>
      </c>
      <c r="H84" s="49" t="s">
        <v>49</v>
      </c>
      <c r="I84" s="11" t="s">
        <v>540</v>
      </c>
      <c r="J84" s="93" t="s">
        <v>541</v>
      </c>
      <c r="K84" s="11" t="s">
        <v>35</v>
      </c>
      <c r="L84" s="11">
        <v>54940</v>
      </c>
      <c r="M84" s="11" t="s">
        <v>37</v>
      </c>
      <c r="N84" s="11" t="s">
        <v>542</v>
      </c>
      <c r="O84" s="11" t="s">
        <v>390</v>
      </c>
      <c r="P84" s="11" t="s">
        <v>54</v>
      </c>
      <c r="Q84" s="14">
        <v>28000</v>
      </c>
      <c r="R84" s="14">
        <v>112000</v>
      </c>
      <c r="S84" s="14">
        <v>0</v>
      </c>
      <c r="T84" s="11" t="s">
        <v>42</v>
      </c>
      <c r="U84" s="11" t="s">
        <v>43</v>
      </c>
      <c r="V84" s="11" t="s">
        <v>32</v>
      </c>
      <c r="W84" s="131" t="s">
        <v>33</v>
      </c>
      <c r="X84" s="230">
        <f t="shared" si="6"/>
        <v>46023</v>
      </c>
      <c r="Y84" s="230">
        <f t="shared" si="6"/>
        <v>47483</v>
      </c>
      <c r="Z84" s="11" t="s">
        <v>57</v>
      </c>
      <c r="AA84" s="231" t="s">
        <v>33</v>
      </c>
      <c r="AB84" s="232" t="s">
        <v>33</v>
      </c>
      <c r="AC84" s="11" t="s">
        <v>45</v>
      </c>
    </row>
    <row r="85" spans="1:30" ht="50.5" customHeight="1">
      <c r="A85" s="11" t="s">
        <v>543</v>
      </c>
      <c r="B85" s="11" t="s">
        <v>544</v>
      </c>
      <c r="C85" s="8" t="s">
        <v>545</v>
      </c>
      <c r="D85" s="92">
        <v>44378</v>
      </c>
      <c r="E85" s="92">
        <v>44742</v>
      </c>
      <c r="F85" s="11" t="s">
        <v>57</v>
      </c>
      <c r="G85" s="10">
        <v>45107</v>
      </c>
      <c r="H85" s="49" t="s">
        <v>32</v>
      </c>
      <c r="I85" s="10">
        <f>D85+365</f>
        <v>44743</v>
      </c>
      <c r="J85" s="93" t="s">
        <v>546</v>
      </c>
      <c r="K85" s="11" t="s">
        <v>35</v>
      </c>
      <c r="L85" s="11">
        <v>9489501</v>
      </c>
      <c r="M85" s="11" t="s">
        <v>64</v>
      </c>
      <c r="N85" s="11" t="s">
        <v>547</v>
      </c>
      <c r="O85" s="47" t="s">
        <v>374</v>
      </c>
      <c r="P85" s="8" t="s">
        <v>141</v>
      </c>
      <c r="Q85" s="14">
        <v>55000</v>
      </c>
      <c r="R85" s="14">
        <v>110000</v>
      </c>
      <c r="S85" s="14">
        <v>0</v>
      </c>
      <c r="T85" s="11" t="s">
        <v>42</v>
      </c>
      <c r="U85" s="11" t="s">
        <v>55</v>
      </c>
      <c r="V85" s="11" t="s">
        <v>32</v>
      </c>
      <c r="W85" s="53"/>
      <c r="X85" s="10">
        <f t="shared" si="6"/>
        <v>45474</v>
      </c>
      <c r="Y85" s="10">
        <f>DATE(YEAR(E85) + 6, MONTH(E85), DAY(E85))</f>
        <v>46934</v>
      </c>
      <c r="Z85" s="11"/>
      <c r="AA85" s="11" t="s">
        <v>44</v>
      </c>
      <c r="AB85" s="11" t="s">
        <v>33</v>
      </c>
      <c r="AC85" s="11" t="s">
        <v>45</v>
      </c>
      <c r="AD85" s="167"/>
    </row>
    <row r="86" spans="1:30" ht="41.15" customHeight="1">
      <c r="A86" s="8" t="s">
        <v>548</v>
      </c>
      <c r="B86" s="8" t="s">
        <v>549</v>
      </c>
      <c r="C86" s="8" t="s">
        <v>550</v>
      </c>
      <c r="D86" s="9">
        <v>43862</v>
      </c>
      <c r="E86" s="9">
        <v>45808</v>
      </c>
      <c r="F86" s="8" t="s">
        <v>44</v>
      </c>
      <c r="G86" s="9">
        <v>45808</v>
      </c>
      <c r="H86" s="11" t="s">
        <v>32</v>
      </c>
      <c r="I86" s="11" t="s">
        <v>33</v>
      </c>
      <c r="J86" s="8" t="s">
        <v>551</v>
      </c>
      <c r="K86" s="8" t="s">
        <v>35</v>
      </c>
      <c r="L86" s="8" t="s">
        <v>33</v>
      </c>
      <c r="M86" s="8" t="s">
        <v>37</v>
      </c>
      <c r="N86" s="8" t="s">
        <v>367</v>
      </c>
      <c r="O86" s="146" t="s">
        <v>368</v>
      </c>
      <c r="P86" s="8" t="s">
        <v>54</v>
      </c>
      <c r="Q86" s="13">
        <f>R86/5</f>
        <v>21560</v>
      </c>
      <c r="R86" s="13">
        <v>107800</v>
      </c>
      <c r="S86" s="30">
        <v>0</v>
      </c>
      <c r="T86" s="31" t="s">
        <v>42</v>
      </c>
      <c r="U86" s="8" t="s">
        <v>55</v>
      </c>
      <c r="V86" s="31" t="s">
        <v>32</v>
      </c>
      <c r="W86" s="11" t="s">
        <v>33</v>
      </c>
      <c r="X86" s="10">
        <f t="shared" si="6"/>
        <v>44958</v>
      </c>
      <c r="Y86" s="10">
        <f>DATE(YEAR(E86) + 6, MONTH(E86), DAY(E86))</f>
        <v>47999</v>
      </c>
      <c r="Z86" s="11" t="s">
        <v>33</v>
      </c>
      <c r="AA86" s="10" t="s">
        <v>57</v>
      </c>
      <c r="AB86" s="10" t="s">
        <v>57</v>
      </c>
      <c r="AC86" s="10" t="s">
        <v>58</v>
      </c>
    </row>
    <row r="87" spans="1:30" ht="65.150000000000006" customHeight="1">
      <c r="A87" s="8" t="s">
        <v>552</v>
      </c>
      <c r="B87" s="8" t="s">
        <v>553</v>
      </c>
      <c r="C87" s="8" t="s">
        <v>554</v>
      </c>
      <c r="D87" s="9">
        <v>44788</v>
      </c>
      <c r="E87" s="9">
        <v>44895</v>
      </c>
      <c r="F87" s="8" t="s">
        <v>57</v>
      </c>
      <c r="G87" s="9">
        <v>45076</v>
      </c>
      <c r="H87" s="8" t="s">
        <v>32</v>
      </c>
      <c r="I87" s="8" t="s">
        <v>33</v>
      </c>
      <c r="J87" s="8" t="s">
        <v>555</v>
      </c>
      <c r="K87" s="8" t="s">
        <v>35</v>
      </c>
      <c r="L87" s="8">
        <v>9571840</v>
      </c>
      <c r="M87" s="8" t="s">
        <v>37</v>
      </c>
      <c r="N87" s="8" t="s">
        <v>285</v>
      </c>
      <c r="O87" s="8" t="s">
        <v>397</v>
      </c>
      <c r="P87" s="8" t="s">
        <v>126</v>
      </c>
      <c r="Q87" s="14">
        <v>102890</v>
      </c>
      <c r="R87" s="14">
        <v>102890</v>
      </c>
      <c r="S87" s="14">
        <v>0</v>
      </c>
      <c r="T87" s="8" t="s">
        <v>42</v>
      </c>
      <c r="U87" s="8" t="s">
        <v>55</v>
      </c>
      <c r="V87" s="8" t="s">
        <v>32</v>
      </c>
      <c r="W87" s="31"/>
      <c r="X87" s="11" t="s">
        <v>33</v>
      </c>
      <c r="Y87" s="10">
        <f>DATE(YEAR(E87) + 6, MONTH(E87), DAY(E87))</f>
        <v>47087</v>
      </c>
      <c r="Z87" s="10"/>
      <c r="AA87" s="11" t="s">
        <v>44</v>
      </c>
      <c r="AB87" s="11" t="s">
        <v>33</v>
      </c>
      <c r="AC87" s="10" t="s">
        <v>69</v>
      </c>
    </row>
    <row r="88" spans="1:30" ht="77.5">
      <c r="A88" s="58" t="s">
        <v>556</v>
      </c>
      <c r="B88" s="8" t="s">
        <v>557</v>
      </c>
      <c r="C88" s="233" t="s">
        <v>558</v>
      </c>
      <c r="D88" s="142">
        <v>44476</v>
      </c>
      <c r="E88" s="142">
        <v>45351</v>
      </c>
      <c r="F88" s="108"/>
      <c r="G88" s="86">
        <v>45351</v>
      </c>
      <c r="H88" s="108" t="s">
        <v>32</v>
      </c>
      <c r="I88" s="108" t="s">
        <v>33</v>
      </c>
      <c r="J88" s="58" t="s">
        <v>559</v>
      </c>
      <c r="K88" s="108" t="s">
        <v>35</v>
      </c>
      <c r="L88" s="58" t="s">
        <v>560</v>
      </c>
      <c r="M88" s="108" t="s">
        <v>37</v>
      </c>
      <c r="N88" s="108" t="s">
        <v>561</v>
      </c>
      <c r="O88" s="108" t="s">
        <v>53</v>
      </c>
      <c r="P88" s="108" t="s">
        <v>54</v>
      </c>
      <c r="Q88" s="112">
        <v>100000</v>
      </c>
      <c r="R88" s="112">
        <v>100000</v>
      </c>
      <c r="S88" s="112">
        <v>0</v>
      </c>
      <c r="T88" s="108" t="s">
        <v>42</v>
      </c>
      <c r="U88" s="7" t="s">
        <v>55</v>
      </c>
      <c r="V88" s="108" t="s">
        <v>32</v>
      </c>
      <c r="W88" s="234"/>
      <c r="X88" s="108"/>
      <c r="Y88" s="108"/>
      <c r="Z88" s="108" t="s">
        <v>57</v>
      </c>
      <c r="AA88" s="108" t="s">
        <v>44</v>
      </c>
      <c r="AB88" s="108" t="s">
        <v>33</v>
      </c>
      <c r="AC88" s="108" t="s">
        <v>58</v>
      </c>
    </row>
    <row r="89" spans="1:30">
      <c r="A89" s="8" t="s">
        <v>562</v>
      </c>
      <c r="B89" s="8" t="s">
        <v>563</v>
      </c>
      <c r="C89" s="8" t="s">
        <v>564</v>
      </c>
      <c r="D89" s="9">
        <v>44756</v>
      </c>
      <c r="E89" s="9">
        <v>45138</v>
      </c>
      <c r="F89" s="11" t="s">
        <v>480</v>
      </c>
      <c r="G89" s="10">
        <v>45138</v>
      </c>
      <c r="H89" s="11" t="s">
        <v>32</v>
      </c>
      <c r="I89" s="11" t="s">
        <v>33</v>
      </c>
      <c r="J89" s="8" t="s">
        <v>565</v>
      </c>
      <c r="K89" s="11" t="s">
        <v>35</v>
      </c>
      <c r="L89" s="12">
        <v>7703720</v>
      </c>
      <c r="M89" s="11" t="s">
        <v>37</v>
      </c>
      <c r="N89" s="8" t="s">
        <v>566</v>
      </c>
      <c r="O89" s="11" t="s">
        <v>53</v>
      </c>
      <c r="P89" s="11" t="s">
        <v>54</v>
      </c>
      <c r="Q89" s="59">
        <v>100000</v>
      </c>
      <c r="R89" s="59">
        <v>100000</v>
      </c>
      <c r="S89" s="14">
        <v>0</v>
      </c>
      <c r="T89" s="11" t="s">
        <v>42</v>
      </c>
      <c r="U89" s="11" t="s">
        <v>89</v>
      </c>
      <c r="V89" s="11" t="s">
        <v>32</v>
      </c>
      <c r="W89" s="53" t="s">
        <v>33</v>
      </c>
      <c r="X89" s="10">
        <f>DATE(YEAR(D89) + 3, MONTH(D89), DAY(D89))</f>
        <v>45852</v>
      </c>
      <c r="Y89" s="10">
        <f>DATE(YEAR(E89) + 6, MONTH(E89), DAY(E89))</f>
        <v>47330</v>
      </c>
      <c r="Z89" s="11" t="s">
        <v>33</v>
      </c>
      <c r="AA89" s="10" t="s">
        <v>57</v>
      </c>
      <c r="AB89" s="11" t="s">
        <v>57</v>
      </c>
      <c r="AC89" s="11" t="s">
        <v>58</v>
      </c>
    </row>
    <row r="90" spans="1:30" ht="108.5">
      <c r="A90" s="45" t="s">
        <v>567</v>
      </c>
      <c r="B90" s="45" t="s">
        <v>568</v>
      </c>
      <c r="C90" s="45" t="s">
        <v>569</v>
      </c>
      <c r="D90" s="187">
        <v>44249</v>
      </c>
      <c r="E90" s="187">
        <v>44773</v>
      </c>
      <c r="F90" s="45" t="s">
        <v>44</v>
      </c>
      <c r="G90" s="235">
        <v>44773</v>
      </c>
      <c r="H90" s="89" t="s">
        <v>32</v>
      </c>
      <c r="I90" s="11" t="s">
        <v>33</v>
      </c>
      <c r="J90" s="50" t="s">
        <v>570</v>
      </c>
      <c r="K90" s="11" t="s">
        <v>44</v>
      </c>
      <c r="L90" s="51" t="s">
        <v>571</v>
      </c>
      <c r="M90" s="45" t="s">
        <v>37</v>
      </c>
      <c r="N90" s="45" t="s">
        <v>572</v>
      </c>
      <c r="O90" s="45" t="s">
        <v>573</v>
      </c>
      <c r="P90" s="80" t="s">
        <v>330</v>
      </c>
      <c r="Q90" s="13">
        <v>98050</v>
      </c>
      <c r="R90" s="13">
        <v>98050</v>
      </c>
      <c r="S90" s="60">
        <v>0</v>
      </c>
      <c r="T90" s="47" t="s">
        <v>42</v>
      </c>
      <c r="U90" s="45" t="s">
        <v>55</v>
      </c>
      <c r="V90" s="61" t="s">
        <v>32</v>
      </c>
      <c r="W90" s="53"/>
      <c r="X90" s="86">
        <f>DATE(YEAR(D90) + 3, MONTH(D90), DAY(D90))</f>
        <v>45344</v>
      </c>
      <c r="Y90" s="54">
        <f t="shared" ref="Y90:Y97" si="7">DATE(YEAR(E90) + 3, MONTH(E90), DAY(E90))</f>
        <v>45869</v>
      </c>
      <c r="Z90" s="236"/>
      <c r="AA90" s="10" t="s">
        <v>44</v>
      </c>
      <c r="AB90" s="10" t="s">
        <v>33</v>
      </c>
      <c r="AC90" s="10" t="s">
        <v>45</v>
      </c>
    </row>
    <row r="91" spans="1:30" ht="46.5">
      <c r="A91" s="101" t="s">
        <v>574</v>
      </c>
      <c r="B91" s="101" t="s">
        <v>575</v>
      </c>
      <c r="C91" s="80" t="s">
        <v>576</v>
      </c>
      <c r="D91" s="103">
        <v>44852</v>
      </c>
      <c r="E91" s="103">
        <v>45504</v>
      </c>
      <c r="F91" s="101" t="s">
        <v>44</v>
      </c>
      <c r="G91" s="237">
        <v>45504</v>
      </c>
      <c r="H91" s="105" t="s">
        <v>32</v>
      </c>
      <c r="I91" s="86">
        <v>45216</v>
      </c>
      <c r="J91" s="106" t="s">
        <v>577</v>
      </c>
      <c r="K91" s="101" t="s">
        <v>44</v>
      </c>
      <c r="L91" s="101" t="s">
        <v>578</v>
      </c>
      <c r="M91" s="101" t="s">
        <v>64</v>
      </c>
      <c r="N91" s="101" t="s">
        <v>579</v>
      </c>
      <c r="O91" s="101" t="s">
        <v>53</v>
      </c>
      <c r="P91" s="101" t="s">
        <v>343</v>
      </c>
      <c r="Q91" s="107">
        <f>SUM(R91/2)</f>
        <v>46842.5</v>
      </c>
      <c r="R91" s="107">
        <v>93685</v>
      </c>
      <c r="S91" s="107">
        <v>0</v>
      </c>
      <c r="T91" s="101" t="s">
        <v>42</v>
      </c>
      <c r="U91" s="238" t="s">
        <v>580</v>
      </c>
      <c r="V91" s="101" t="s">
        <v>32</v>
      </c>
      <c r="W91" s="108" t="s">
        <v>33</v>
      </c>
      <c r="X91" s="86">
        <f>DATE(YEAR(D91) + 3, MONTH(D91), DAY(D91))</f>
        <v>45948</v>
      </c>
      <c r="Y91" s="87">
        <f t="shared" si="7"/>
        <v>46599</v>
      </c>
      <c r="Z91" s="108" t="s">
        <v>57</v>
      </c>
      <c r="AA91" s="108" t="s">
        <v>44</v>
      </c>
      <c r="AB91" s="108" t="s">
        <v>33</v>
      </c>
      <c r="AC91" s="108" t="s">
        <v>45</v>
      </c>
    </row>
    <row r="92" spans="1:30" ht="46.5">
      <c r="A92" s="11" t="s">
        <v>581</v>
      </c>
      <c r="B92" s="11" t="s">
        <v>582</v>
      </c>
      <c r="C92" s="8" t="s">
        <v>583</v>
      </c>
      <c r="D92" s="92">
        <v>44835</v>
      </c>
      <c r="E92" s="92">
        <v>45077</v>
      </c>
      <c r="F92" s="11" t="s">
        <v>44</v>
      </c>
      <c r="G92" s="92">
        <v>45077</v>
      </c>
      <c r="H92" s="11" t="s">
        <v>32</v>
      </c>
      <c r="I92" s="11" t="s">
        <v>33</v>
      </c>
      <c r="J92" s="11" t="s">
        <v>584</v>
      </c>
      <c r="K92" s="11" t="s">
        <v>35</v>
      </c>
      <c r="L92" s="11">
        <v>2489966</v>
      </c>
      <c r="M92" s="11" t="s">
        <v>585</v>
      </c>
      <c r="N92" s="11" t="s">
        <v>586</v>
      </c>
      <c r="O92" s="11" t="s">
        <v>53</v>
      </c>
      <c r="P92" s="11" t="s">
        <v>54</v>
      </c>
      <c r="Q92" s="14">
        <v>93000</v>
      </c>
      <c r="R92" s="14">
        <v>93000</v>
      </c>
      <c r="S92" s="14">
        <v>0</v>
      </c>
      <c r="T92" s="11" t="s">
        <v>42</v>
      </c>
      <c r="U92" s="11" t="s">
        <v>55</v>
      </c>
      <c r="V92" s="11" t="s">
        <v>32</v>
      </c>
      <c r="W92" s="53"/>
      <c r="X92" s="86">
        <f>DATE(YEAR(D92) + 3, MONTH(D92), DAY(D92))</f>
        <v>45931</v>
      </c>
      <c r="Y92" s="87">
        <f t="shared" si="7"/>
        <v>46173</v>
      </c>
      <c r="Z92" s="11" t="s">
        <v>33</v>
      </c>
      <c r="AA92" s="37" t="s">
        <v>44</v>
      </c>
      <c r="AB92" s="37" t="s">
        <v>33</v>
      </c>
      <c r="AC92" s="11" t="s">
        <v>587</v>
      </c>
    </row>
    <row r="93" spans="1:30" ht="93">
      <c r="A93" s="8" t="s">
        <v>588</v>
      </c>
      <c r="B93" s="8" t="s">
        <v>589</v>
      </c>
      <c r="C93" s="8" t="s">
        <v>590</v>
      </c>
      <c r="D93" s="9">
        <v>44075</v>
      </c>
      <c r="E93" s="9">
        <v>44804</v>
      </c>
      <c r="F93" s="8" t="s">
        <v>49</v>
      </c>
      <c r="G93" s="9">
        <v>44804</v>
      </c>
      <c r="H93" s="11" t="s">
        <v>49</v>
      </c>
      <c r="I93" s="11"/>
      <c r="J93" s="8" t="s">
        <v>430</v>
      </c>
      <c r="K93" s="8" t="s">
        <v>591</v>
      </c>
      <c r="L93" s="100" t="s">
        <v>592</v>
      </c>
      <c r="M93" s="8" t="s">
        <v>37</v>
      </c>
      <c r="N93" s="8" t="s">
        <v>432</v>
      </c>
      <c r="O93" s="11" t="s">
        <v>374</v>
      </c>
      <c r="P93" s="8" t="s">
        <v>330</v>
      </c>
      <c r="Q93" s="30">
        <v>90000</v>
      </c>
      <c r="R93" s="30">
        <v>90000</v>
      </c>
      <c r="S93" s="14">
        <v>0</v>
      </c>
      <c r="T93" s="11" t="s">
        <v>42</v>
      </c>
      <c r="U93" s="11" t="s">
        <v>55</v>
      </c>
      <c r="V93" s="11" t="s">
        <v>49</v>
      </c>
      <c r="W93" s="8" t="s">
        <v>593</v>
      </c>
      <c r="X93" s="86">
        <f>DATE(YEAR(D93) + 3, MONTH(D93), DAY(D93))</f>
        <v>45170</v>
      </c>
      <c r="Y93" s="87">
        <f t="shared" si="7"/>
        <v>45900</v>
      </c>
      <c r="Z93" s="11" t="s">
        <v>33</v>
      </c>
      <c r="AA93" s="37" t="s">
        <v>44</v>
      </c>
      <c r="AB93" s="37" t="s">
        <v>33</v>
      </c>
      <c r="AC93" s="10" t="s">
        <v>45</v>
      </c>
    </row>
    <row r="94" spans="1:30" ht="93">
      <c r="A94" s="58" t="s">
        <v>594</v>
      </c>
      <c r="B94" s="58" t="s">
        <v>595</v>
      </c>
      <c r="C94" s="58" t="s">
        <v>596</v>
      </c>
      <c r="D94" s="124">
        <v>44020</v>
      </c>
      <c r="E94" s="124">
        <v>44749</v>
      </c>
      <c r="F94" s="58" t="s">
        <v>57</v>
      </c>
      <c r="G94" s="125">
        <v>45845</v>
      </c>
      <c r="H94" s="58" t="s">
        <v>32</v>
      </c>
      <c r="I94" s="108" t="s">
        <v>33</v>
      </c>
      <c r="J94" s="123" t="s">
        <v>597</v>
      </c>
      <c r="K94" s="58" t="s">
        <v>44</v>
      </c>
      <c r="L94" s="127" t="s">
        <v>598</v>
      </c>
      <c r="M94" s="58" t="s">
        <v>37</v>
      </c>
      <c r="N94" s="108" t="s">
        <v>599</v>
      </c>
      <c r="O94" s="58" t="s">
        <v>205</v>
      </c>
      <c r="P94" s="108" t="s">
        <v>40</v>
      </c>
      <c r="Q94" s="128">
        <v>17000</v>
      </c>
      <c r="R94" s="128">
        <v>85000</v>
      </c>
      <c r="S94" s="112">
        <v>0</v>
      </c>
      <c r="T94" s="108" t="s">
        <v>88</v>
      </c>
      <c r="U94" s="108" t="s">
        <v>55</v>
      </c>
      <c r="V94" s="108" t="s">
        <v>32</v>
      </c>
      <c r="W94" s="108" t="s">
        <v>33</v>
      </c>
      <c r="X94" s="86" t="e">
        <f>DATE(YEAR(#REF!) + 3, MONTH(#REF!), DAY(#REF!))</f>
        <v>#REF!</v>
      </c>
      <c r="Y94" s="87">
        <f t="shared" si="7"/>
        <v>45845</v>
      </c>
      <c r="Z94" s="108" t="s">
        <v>44</v>
      </c>
      <c r="AA94" s="108" t="s">
        <v>44</v>
      </c>
      <c r="AB94" s="108" t="s">
        <v>33</v>
      </c>
      <c r="AC94" s="108" t="s">
        <v>69</v>
      </c>
    </row>
    <row r="95" spans="1:30">
      <c r="A95" s="8" t="s">
        <v>600</v>
      </c>
      <c r="B95" s="8" t="s">
        <v>601</v>
      </c>
      <c r="C95" s="8" t="s">
        <v>601</v>
      </c>
      <c r="D95" s="9">
        <v>43966</v>
      </c>
      <c r="E95" s="9">
        <v>45061</v>
      </c>
      <c r="F95" s="8" t="s">
        <v>44</v>
      </c>
      <c r="G95" s="9">
        <v>45061</v>
      </c>
      <c r="H95" s="11" t="s">
        <v>49</v>
      </c>
      <c r="I95" s="11" t="s">
        <v>33</v>
      </c>
      <c r="J95" s="8" t="s">
        <v>413</v>
      </c>
      <c r="K95" s="8" t="s">
        <v>44</v>
      </c>
      <c r="L95" s="100" t="s">
        <v>414</v>
      </c>
      <c r="M95" s="8" t="s">
        <v>37</v>
      </c>
      <c r="N95" s="8" t="s">
        <v>204</v>
      </c>
      <c r="O95" s="8" t="s">
        <v>205</v>
      </c>
      <c r="P95" s="11" t="s">
        <v>40</v>
      </c>
      <c r="Q95" s="13">
        <v>27875</v>
      </c>
      <c r="R95" s="13">
        <v>83626.11</v>
      </c>
      <c r="S95" s="14">
        <v>0</v>
      </c>
      <c r="T95" s="11" t="s">
        <v>42</v>
      </c>
      <c r="U95" s="11" t="s">
        <v>55</v>
      </c>
      <c r="V95" s="11" t="s">
        <v>49</v>
      </c>
      <c r="W95" s="11" t="s">
        <v>33</v>
      </c>
      <c r="X95" s="10">
        <f>DATE(YEAR(D95) + 3, MONTH(D95), DAY(D95))</f>
        <v>45061</v>
      </c>
      <c r="Y95" s="10">
        <f t="shared" si="7"/>
        <v>46157</v>
      </c>
      <c r="Z95" s="11" t="s">
        <v>44</v>
      </c>
      <c r="AA95" s="11" t="s">
        <v>44</v>
      </c>
      <c r="AB95" s="11" t="s">
        <v>33</v>
      </c>
      <c r="AC95" s="11" t="s">
        <v>69</v>
      </c>
    </row>
    <row r="96" spans="1:30" ht="39" customHeight="1">
      <c r="A96" s="58" t="s">
        <v>602</v>
      </c>
      <c r="B96" s="58" t="s">
        <v>603</v>
      </c>
      <c r="C96" s="58" t="s">
        <v>604</v>
      </c>
      <c r="D96" s="125">
        <v>42979</v>
      </c>
      <c r="E96" s="125">
        <v>44075</v>
      </c>
      <c r="F96" s="58" t="s">
        <v>49</v>
      </c>
      <c r="G96" s="86">
        <v>44805</v>
      </c>
      <c r="H96" s="108" t="s">
        <v>442</v>
      </c>
      <c r="I96" s="86">
        <v>44606</v>
      </c>
      <c r="J96" s="58" t="s">
        <v>605</v>
      </c>
      <c r="K96" s="108" t="s">
        <v>44</v>
      </c>
      <c r="L96" s="177"/>
      <c r="M96" s="58" t="s">
        <v>37</v>
      </c>
      <c r="N96" s="58" t="s">
        <v>204</v>
      </c>
      <c r="O96" s="108" t="s">
        <v>397</v>
      </c>
      <c r="P96" s="108" t="s">
        <v>40</v>
      </c>
      <c r="Q96" s="128">
        <v>20000</v>
      </c>
      <c r="R96" s="128">
        <v>82886.880000000005</v>
      </c>
      <c r="S96" s="112">
        <v>0</v>
      </c>
      <c r="T96" s="108" t="s">
        <v>42</v>
      </c>
      <c r="U96" s="108" t="s">
        <v>43</v>
      </c>
      <c r="V96" s="108" t="s">
        <v>49</v>
      </c>
      <c r="W96" s="108" t="s">
        <v>606</v>
      </c>
      <c r="X96" s="10">
        <f>DATE(YEAR(D96) + 3, MONTH(D96), DAY(D96))</f>
        <v>44075</v>
      </c>
      <c r="Y96" s="10">
        <f t="shared" si="7"/>
        <v>45170</v>
      </c>
      <c r="Z96" s="108" t="s">
        <v>33</v>
      </c>
      <c r="AA96" s="108" t="s">
        <v>57</v>
      </c>
      <c r="AB96" s="108" t="s">
        <v>57</v>
      </c>
      <c r="AC96" s="108" t="s">
        <v>69</v>
      </c>
    </row>
    <row r="97" spans="1:183" ht="108.5">
      <c r="A97" s="8" t="s">
        <v>607</v>
      </c>
      <c r="B97" s="8" t="s">
        <v>608</v>
      </c>
      <c r="C97" s="239" t="s">
        <v>609</v>
      </c>
      <c r="D97" s="92">
        <v>44543</v>
      </c>
      <c r="E97" s="92">
        <v>44712</v>
      </c>
      <c r="F97" s="11" t="s">
        <v>49</v>
      </c>
      <c r="G97" s="240">
        <v>45016</v>
      </c>
      <c r="H97" s="11" t="s">
        <v>32</v>
      </c>
      <c r="I97" s="10">
        <v>44680</v>
      </c>
      <c r="J97" s="11" t="s">
        <v>314</v>
      </c>
      <c r="K97" s="11" t="s">
        <v>44</v>
      </c>
      <c r="L97" s="11">
        <v>2212959</v>
      </c>
      <c r="M97" s="11" t="s">
        <v>37</v>
      </c>
      <c r="N97" s="11" t="s">
        <v>610</v>
      </c>
      <c r="O97" s="11" t="s">
        <v>181</v>
      </c>
      <c r="P97" s="11" t="s">
        <v>141</v>
      </c>
      <c r="Q97" s="14">
        <v>90577.5</v>
      </c>
      <c r="R97" s="128">
        <v>90577.5</v>
      </c>
      <c r="S97" s="14">
        <v>0</v>
      </c>
      <c r="T97" s="11" t="s">
        <v>42</v>
      </c>
      <c r="U97" s="11" t="s">
        <v>55</v>
      </c>
      <c r="V97" s="11" t="s">
        <v>32</v>
      </c>
      <c r="W97" s="130" t="s">
        <v>611</v>
      </c>
      <c r="X97" s="10">
        <f>DATE(YEAR(D97) + 3, MONTH(D97), DAY(D97))</f>
        <v>45639</v>
      </c>
      <c r="Y97" s="10">
        <f t="shared" si="7"/>
        <v>45808</v>
      </c>
      <c r="Z97" s="11" t="s">
        <v>33</v>
      </c>
      <c r="AA97" s="11" t="s">
        <v>44</v>
      </c>
      <c r="AB97" s="11" t="s">
        <v>33</v>
      </c>
      <c r="AC97" s="11" t="s">
        <v>58</v>
      </c>
    </row>
    <row r="98" spans="1:183" ht="139.5">
      <c r="A98" s="37" t="s">
        <v>612</v>
      </c>
      <c r="B98" s="11" t="s">
        <v>613</v>
      </c>
      <c r="C98" s="72" t="s">
        <v>614</v>
      </c>
      <c r="D98" s="37">
        <v>44895</v>
      </c>
      <c r="E98" s="37">
        <v>45077</v>
      </c>
      <c r="F98" s="37" t="s">
        <v>44</v>
      </c>
      <c r="G98" s="37">
        <v>45077</v>
      </c>
      <c r="H98" s="37" t="s">
        <v>32</v>
      </c>
      <c r="I98" s="37" t="s">
        <v>540</v>
      </c>
      <c r="J98" s="37" t="s">
        <v>615</v>
      </c>
      <c r="K98" s="37" t="s">
        <v>35</v>
      </c>
      <c r="L98" s="37">
        <v>4490352</v>
      </c>
      <c r="M98" s="37" t="s">
        <v>37</v>
      </c>
      <c r="N98" s="37" t="s">
        <v>616</v>
      </c>
      <c r="O98" s="37" t="s">
        <v>368</v>
      </c>
      <c r="P98" s="37" t="s">
        <v>54</v>
      </c>
      <c r="Q98" s="37">
        <v>80000</v>
      </c>
      <c r="R98" s="37">
        <v>80000</v>
      </c>
      <c r="S98" s="37">
        <v>0</v>
      </c>
      <c r="T98" s="37" t="s">
        <v>42</v>
      </c>
      <c r="U98" s="37" t="s">
        <v>55</v>
      </c>
      <c r="V98" s="37" t="s">
        <v>32</v>
      </c>
      <c r="W98" s="37"/>
      <c r="X98" s="22" t="s">
        <v>33</v>
      </c>
      <c r="Y98" s="23"/>
      <c r="Z98" s="37"/>
      <c r="AA98" s="37" t="s">
        <v>33</v>
      </c>
      <c r="AB98" s="37" t="s">
        <v>33</v>
      </c>
      <c r="AC98" s="37" t="s">
        <v>69</v>
      </c>
    </row>
    <row r="99" spans="1:183" ht="62">
      <c r="A99" s="195" t="s">
        <v>617</v>
      </c>
      <c r="B99" s="241" t="s">
        <v>618</v>
      </c>
      <c r="C99" s="242" t="s">
        <v>619</v>
      </c>
      <c r="D99" s="92">
        <v>44589</v>
      </c>
      <c r="E99" s="243">
        <v>45016</v>
      </c>
      <c r="F99" s="244" t="s">
        <v>620</v>
      </c>
      <c r="G99" s="243">
        <v>45747</v>
      </c>
      <c r="H99" s="195" t="s">
        <v>49</v>
      </c>
      <c r="I99" s="243">
        <v>44954</v>
      </c>
      <c r="J99" s="11" t="s">
        <v>621</v>
      </c>
      <c r="K99" s="245" t="s">
        <v>44</v>
      </c>
      <c r="L99" s="11" t="s">
        <v>622</v>
      </c>
      <c r="M99" s="8" t="s">
        <v>37</v>
      </c>
      <c r="N99" s="195" t="s">
        <v>623</v>
      </c>
      <c r="O99" s="195" t="s">
        <v>66</v>
      </c>
      <c r="P99" s="195" t="s">
        <v>141</v>
      </c>
      <c r="Q99" s="14">
        <v>72500</v>
      </c>
      <c r="R99" s="14">
        <v>72500</v>
      </c>
      <c r="S99" s="30">
        <v>0</v>
      </c>
      <c r="T99" s="195" t="s">
        <v>42</v>
      </c>
      <c r="U99" s="8" t="s">
        <v>55</v>
      </c>
      <c r="V99" s="243" t="s">
        <v>49</v>
      </c>
      <c r="W99" s="246"/>
      <c r="X99" s="86">
        <f t="shared" ref="X99:Y101" si="8">DATE(YEAR(D99) + 3, MONTH(D99), DAY(D99))</f>
        <v>45685</v>
      </c>
      <c r="Y99" s="87">
        <f t="shared" si="8"/>
        <v>46112</v>
      </c>
      <c r="Z99" s="11" t="s">
        <v>33</v>
      </c>
      <c r="AA99" s="11" t="s">
        <v>44</v>
      </c>
      <c r="AB99" s="11" t="s">
        <v>33</v>
      </c>
      <c r="AC99" s="243" t="s">
        <v>69</v>
      </c>
    </row>
    <row r="100" spans="1:183" ht="31">
      <c r="A100" s="61" t="s">
        <v>624</v>
      </c>
      <c r="B100" s="61" t="s">
        <v>625</v>
      </c>
      <c r="C100" s="61" t="s">
        <v>626</v>
      </c>
      <c r="D100" s="158">
        <v>44678</v>
      </c>
      <c r="E100" s="46">
        <v>45042</v>
      </c>
      <c r="F100" s="45" t="s">
        <v>44</v>
      </c>
      <c r="G100" s="46">
        <v>45042</v>
      </c>
      <c r="H100" s="61" t="s">
        <v>32</v>
      </c>
      <c r="I100" s="47" t="s">
        <v>33</v>
      </c>
      <c r="J100" s="61" t="s">
        <v>627</v>
      </c>
      <c r="K100" s="47" t="s">
        <v>44</v>
      </c>
      <c r="L100" s="51">
        <v>4085767</v>
      </c>
      <c r="M100" s="45" t="s">
        <v>37</v>
      </c>
      <c r="N100" s="61" t="s">
        <v>628</v>
      </c>
      <c r="O100" s="45" t="s">
        <v>468</v>
      </c>
      <c r="P100" s="61" t="s">
        <v>40</v>
      </c>
      <c r="Q100" s="152">
        <v>71601</v>
      </c>
      <c r="R100" s="13">
        <v>71601</v>
      </c>
      <c r="S100" s="60">
        <v>0</v>
      </c>
      <c r="T100" s="61" t="s">
        <v>42</v>
      </c>
      <c r="U100" s="45" t="s">
        <v>55</v>
      </c>
      <c r="V100" s="61" t="s">
        <v>32</v>
      </c>
      <c r="W100" s="47" t="s">
        <v>33</v>
      </c>
      <c r="X100" s="54">
        <f t="shared" si="8"/>
        <v>45774</v>
      </c>
      <c r="Y100" s="54">
        <f t="shared" si="8"/>
        <v>46138</v>
      </c>
      <c r="Z100" s="47" t="s">
        <v>57</v>
      </c>
      <c r="AA100" s="47" t="s">
        <v>44</v>
      </c>
      <c r="AB100" s="47" t="s">
        <v>33</v>
      </c>
      <c r="AC100" s="54" t="s">
        <v>58</v>
      </c>
    </row>
    <row r="101" spans="1:183" ht="31">
      <c r="A101" s="11" t="s">
        <v>629</v>
      </c>
      <c r="B101" s="8" t="s">
        <v>630</v>
      </c>
      <c r="C101" s="8" t="s">
        <v>631</v>
      </c>
      <c r="D101" s="9">
        <v>44805</v>
      </c>
      <c r="E101" s="9">
        <v>45962</v>
      </c>
      <c r="F101" s="8" t="s">
        <v>44</v>
      </c>
      <c r="G101" s="10">
        <v>46604</v>
      </c>
      <c r="H101" s="8" t="s">
        <v>32</v>
      </c>
      <c r="I101" s="11" t="s">
        <v>33</v>
      </c>
      <c r="J101" s="11" t="s">
        <v>632</v>
      </c>
      <c r="K101" s="11" t="s">
        <v>44</v>
      </c>
      <c r="L101" s="11"/>
      <c r="M101" s="11" t="s">
        <v>37</v>
      </c>
      <c r="N101" s="11" t="s">
        <v>633</v>
      </c>
      <c r="O101" s="11" t="s">
        <v>468</v>
      </c>
      <c r="P101" s="11" t="s">
        <v>40</v>
      </c>
      <c r="Q101" s="14">
        <v>65000</v>
      </c>
      <c r="R101" s="14">
        <v>65000</v>
      </c>
      <c r="S101" s="14">
        <v>0</v>
      </c>
      <c r="T101" s="11" t="s">
        <v>79</v>
      </c>
      <c r="U101" s="11" t="s">
        <v>89</v>
      </c>
      <c r="V101" s="11" t="s">
        <v>32</v>
      </c>
      <c r="W101" s="11"/>
      <c r="X101" s="86">
        <f t="shared" si="8"/>
        <v>45901</v>
      </c>
      <c r="Y101" s="86">
        <f t="shared" si="8"/>
        <v>47058</v>
      </c>
      <c r="Z101" s="11" t="s">
        <v>33</v>
      </c>
      <c r="AA101" s="11" t="s">
        <v>44</v>
      </c>
      <c r="AB101" s="11" t="s">
        <v>33</v>
      </c>
      <c r="AC101" s="11" t="s">
        <v>118</v>
      </c>
    </row>
    <row r="102" spans="1:183" ht="93">
      <c r="A102" s="37" t="s">
        <v>634</v>
      </c>
      <c r="B102" s="72" t="s">
        <v>635</v>
      </c>
      <c r="C102" s="121" t="s">
        <v>636</v>
      </c>
      <c r="D102" s="205">
        <v>44936</v>
      </c>
      <c r="E102" s="205">
        <v>45169</v>
      </c>
      <c r="F102" s="72"/>
      <c r="G102" s="205"/>
      <c r="H102" s="121"/>
      <c r="I102" s="37"/>
      <c r="J102" s="72" t="s">
        <v>637</v>
      </c>
      <c r="K102" s="37" t="s">
        <v>35</v>
      </c>
      <c r="L102" s="37">
        <v>4330005</v>
      </c>
      <c r="M102" s="72" t="s">
        <v>64</v>
      </c>
      <c r="N102" s="72" t="s">
        <v>638</v>
      </c>
      <c r="O102" s="72" t="s">
        <v>397</v>
      </c>
      <c r="P102" s="72" t="s">
        <v>40</v>
      </c>
      <c r="Q102" s="119">
        <v>55725</v>
      </c>
      <c r="R102" s="119">
        <v>65000</v>
      </c>
      <c r="S102" s="155"/>
      <c r="T102" s="121" t="s">
        <v>42</v>
      </c>
      <c r="U102" s="72" t="s">
        <v>55</v>
      </c>
      <c r="V102" s="121" t="s">
        <v>32</v>
      </c>
      <c r="W102" s="36"/>
      <c r="X102" s="54"/>
      <c r="Y102" s="54"/>
      <c r="Z102" s="153"/>
      <c r="AA102" s="37" t="s">
        <v>44</v>
      </c>
      <c r="AB102" s="37" t="s">
        <v>33</v>
      </c>
      <c r="AC102" s="121" t="s">
        <v>69</v>
      </c>
    </row>
    <row r="103" spans="1:183" ht="108.5">
      <c r="A103" s="11">
        <v>52508</v>
      </c>
      <c r="B103" s="11" t="s">
        <v>639</v>
      </c>
      <c r="C103" s="8" t="s">
        <v>640</v>
      </c>
      <c r="D103" s="92">
        <v>44700</v>
      </c>
      <c r="E103" s="92">
        <v>44743</v>
      </c>
      <c r="F103" s="11" t="s">
        <v>44</v>
      </c>
      <c r="G103" s="10">
        <v>44743</v>
      </c>
      <c r="H103" s="11" t="s">
        <v>32</v>
      </c>
      <c r="I103" s="11" t="s">
        <v>33</v>
      </c>
      <c r="J103" s="11" t="s">
        <v>641</v>
      </c>
      <c r="K103" s="11" t="s">
        <v>44</v>
      </c>
      <c r="L103" s="11" t="s">
        <v>482</v>
      </c>
      <c r="M103" s="11" t="s">
        <v>37</v>
      </c>
      <c r="N103" s="11" t="s">
        <v>642</v>
      </c>
      <c r="O103" s="11" t="s">
        <v>468</v>
      </c>
      <c r="P103" s="11" t="s">
        <v>40</v>
      </c>
      <c r="Q103" s="14">
        <v>61920</v>
      </c>
      <c r="R103" s="14">
        <v>61920</v>
      </c>
      <c r="S103" s="14">
        <v>0</v>
      </c>
      <c r="T103" s="11" t="s">
        <v>88</v>
      </c>
      <c r="U103" s="11" t="s">
        <v>55</v>
      </c>
      <c r="V103" s="11" t="s">
        <v>32</v>
      </c>
      <c r="W103" s="53"/>
      <c r="X103" s="20">
        <f t="shared" ref="X103:Y106" si="9">DATE(YEAR(D103) + 3, MONTH(D103), DAY(D103))</f>
        <v>45796</v>
      </c>
      <c r="Y103" s="28">
        <f t="shared" si="9"/>
        <v>45839</v>
      </c>
      <c r="Z103" s="11" t="s">
        <v>33</v>
      </c>
      <c r="AA103" s="11" t="s">
        <v>44</v>
      </c>
      <c r="AB103" s="11" t="s">
        <v>33</v>
      </c>
      <c r="AC103" s="11"/>
    </row>
    <row r="104" spans="1:183" ht="31">
      <c r="A104" s="47" t="s">
        <v>643</v>
      </c>
      <c r="B104" s="50" t="s">
        <v>644</v>
      </c>
      <c r="C104" s="45" t="s">
        <v>645</v>
      </c>
      <c r="D104" s="151">
        <v>44333</v>
      </c>
      <c r="E104" s="151">
        <v>45062</v>
      </c>
      <c r="F104" s="47" t="s">
        <v>57</v>
      </c>
      <c r="G104" s="54">
        <v>45793</v>
      </c>
      <c r="H104" s="47" t="s">
        <v>49</v>
      </c>
      <c r="I104" s="47" t="s">
        <v>33</v>
      </c>
      <c r="J104" s="47" t="s">
        <v>646</v>
      </c>
      <c r="K104" s="47" t="s">
        <v>44</v>
      </c>
      <c r="L104" s="51" t="s">
        <v>647</v>
      </c>
      <c r="M104" s="47" t="s">
        <v>37</v>
      </c>
      <c r="N104" s="47" t="s">
        <v>648</v>
      </c>
      <c r="O104" s="47" t="s">
        <v>295</v>
      </c>
      <c r="P104" s="47" t="s">
        <v>67</v>
      </c>
      <c r="Q104" s="152">
        <v>15000</v>
      </c>
      <c r="R104" s="152">
        <v>60000</v>
      </c>
      <c r="S104" s="52">
        <v>0</v>
      </c>
      <c r="T104" s="47" t="s">
        <v>42</v>
      </c>
      <c r="U104" s="47" t="s">
        <v>89</v>
      </c>
      <c r="V104" s="47" t="s">
        <v>49</v>
      </c>
      <c r="W104" s="182" t="s">
        <v>33</v>
      </c>
      <c r="X104" s="54">
        <f t="shared" si="9"/>
        <v>45429</v>
      </c>
      <c r="Y104" s="54">
        <f t="shared" si="9"/>
        <v>46158</v>
      </c>
      <c r="Z104" s="47" t="s">
        <v>33</v>
      </c>
      <c r="AA104" s="11" t="s">
        <v>44</v>
      </c>
      <c r="AB104" s="11" t="s">
        <v>33</v>
      </c>
      <c r="AC104" s="47" t="s">
        <v>587</v>
      </c>
    </row>
    <row r="105" spans="1:183" ht="46.5">
      <c r="A105" s="101" t="s">
        <v>649</v>
      </c>
      <c r="B105" s="101" t="s">
        <v>650</v>
      </c>
      <c r="C105" s="80" t="s">
        <v>651</v>
      </c>
      <c r="D105" s="103">
        <v>44775</v>
      </c>
      <c r="E105" s="103">
        <v>45016</v>
      </c>
      <c r="F105" s="101" t="s">
        <v>44</v>
      </c>
      <c r="G105" s="104">
        <v>45016</v>
      </c>
      <c r="H105" s="105" t="s">
        <v>32</v>
      </c>
      <c r="I105" s="108" t="s">
        <v>33</v>
      </c>
      <c r="J105" s="106" t="s">
        <v>652</v>
      </c>
      <c r="K105" s="101" t="s">
        <v>35</v>
      </c>
      <c r="L105" s="101" t="s">
        <v>653</v>
      </c>
      <c r="M105" s="101" t="s">
        <v>37</v>
      </c>
      <c r="N105" s="101" t="s">
        <v>654</v>
      </c>
      <c r="O105" s="101" t="s">
        <v>86</v>
      </c>
      <c r="P105" s="101" t="s">
        <v>54</v>
      </c>
      <c r="Q105" s="107">
        <v>60000</v>
      </c>
      <c r="R105" s="107">
        <v>60000</v>
      </c>
      <c r="S105" s="107">
        <v>0</v>
      </c>
      <c r="T105" s="101" t="s">
        <v>42</v>
      </c>
      <c r="U105" s="101" t="s">
        <v>55</v>
      </c>
      <c r="V105" s="101" t="s">
        <v>32</v>
      </c>
      <c r="W105" s="113"/>
      <c r="X105" s="86">
        <f t="shared" si="9"/>
        <v>45871</v>
      </c>
      <c r="Y105" s="87">
        <f t="shared" si="9"/>
        <v>46112</v>
      </c>
      <c r="Z105" s="108" t="s">
        <v>33</v>
      </c>
      <c r="AA105" s="108" t="s">
        <v>44</v>
      </c>
      <c r="AB105" s="108" t="s">
        <v>33</v>
      </c>
      <c r="AC105" s="108" t="s">
        <v>45</v>
      </c>
    </row>
    <row r="106" spans="1:183" ht="31">
      <c r="A106" s="101">
        <v>48087</v>
      </c>
      <c r="B106" s="101" t="s">
        <v>655</v>
      </c>
      <c r="C106" s="58" t="s">
        <v>656</v>
      </c>
      <c r="D106" s="142">
        <v>44634</v>
      </c>
      <c r="E106" s="142">
        <v>45274</v>
      </c>
      <c r="F106" s="108" t="s">
        <v>44</v>
      </c>
      <c r="G106" s="142">
        <v>45274</v>
      </c>
      <c r="H106" s="108" t="s">
        <v>32</v>
      </c>
      <c r="I106" s="108" t="s">
        <v>33</v>
      </c>
      <c r="J106" s="108" t="s">
        <v>657</v>
      </c>
      <c r="K106" s="108" t="s">
        <v>35</v>
      </c>
      <c r="L106" s="108">
        <v>7551119</v>
      </c>
      <c r="M106" s="108" t="s">
        <v>37</v>
      </c>
      <c r="N106" s="108" t="s">
        <v>658</v>
      </c>
      <c r="O106" s="58" t="s">
        <v>205</v>
      </c>
      <c r="P106" s="58" t="s">
        <v>40</v>
      </c>
      <c r="Q106" s="112">
        <v>58500</v>
      </c>
      <c r="R106" s="112">
        <v>58500</v>
      </c>
      <c r="S106" s="112">
        <v>0</v>
      </c>
      <c r="T106" s="108" t="s">
        <v>42</v>
      </c>
      <c r="U106" s="108" t="s">
        <v>55</v>
      </c>
      <c r="V106" s="108" t="s">
        <v>32</v>
      </c>
      <c r="W106" s="113"/>
      <c r="X106" s="86">
        <f t="shared" si="9"/>
        <v>45730</v>
      </c>
      <c r="Y106" s="86">
        <f t="shared" si="9"/>
        <v>46370</v>
      </c>
      <c r="Z106" s="108" t="s">
        <v>33</v>
      </c>
      <c r="AA106" s="108" t="s">
        <v>44</v>
      </c>
      <c r="AB106" s="108" t="s">
        <v>33</v>
      </c>
      <c r="AC106" s="86" t="s">
        <v>69</v>
      </c>
    </row>
    <row r="107" spans="1:183" ht="31">
      <c r="A107" s="8" t="s">
        <v>659</v>
      </c>
      <c r="B107" s="8" t="s">
        <v>660</v>
      </c>
      <c r="C107" s="8" t="s">
        <v>661</v>
      </c>
      <c r="D107" s="9">
        <v>44690</v>
      </c>
      <c r="E107" s="9">
        <v>45055</v>
      </c>
      <c r="F107" s="11" t="s">
        <v>480</v>
      </c>
      <c r="G107" s="9">
        <v>45055</v>
      </c>
      <c r="H107" s="11" t="s">
        <v>32</v>
      </c>
      <c r="I107" s="11" t="s">
        <v>33</v>
      </c>
      <c r="J107" s="8" t="s">
        <v>481</v>
      </c>
      <c r="K107" s="11" t="s">
        <v>44</v>
      </c>
      <c r="L107" s="12" t="s">
        <v>482</v>
      </c>
      <c r="M107" s="8" t="s">
        <v>37</v>
      </c>
      <c r="N107" s="8" t="s">
        <v>342</v>
      </c>
      <c r="O107" s="11" t="s">
        <v>66</v>
      </c>
      <c r="P107" s="8" t="s">
        <v>343</v>
      </c>
      <c r="Q107" s="59">
        <v>54850</v>
      </c>
      <c r="R107" s="59">
        <v>54850</v>
      </c>
      <c r="S107" s="14">
        <v>0</v>
      </c>
      <c r="T107" s="11" t="s">
        <v>42</v>
      </c>
      <c r="U107" s="11" t="s">
        <v>43</v>
      </c>
      <c r="V107" s="11" t="s">
        <v>32</v>
      </c>
      <c r="W107" s="11" t="s">
        <v>33</v>
      </c>
      <c r="X107" s="10">
        <v>45786</v>
      </c>
      <c r="Y107" s="10">
        <v>46882</v>
      </c>
      <c r="Z107" s="11" t="s">
        <v>33</v>
      </c>
      <c r="AA107" s="11" t="s">
        <v>57</v>
      </c>
      <c r="AB107" s="11" t="s">
        <v>57</v>
      </c>
      <c r="AC107" s="11" t="s">
        <v>118</v>
      </c>
    </row>
    <row r="108" spans="1:183" ht="31">
      <c r="A108" s="72" t="s">
        <v>662</v>
      </c>
      <c r="B108" s="8" t="s">
        <v>663</v>
      </c>
      <c r="C108" s="247" t="s">
        <v>664</v>
      </c>
      <c r="D108" s="76">
        <v>44004</v>
      </c>
      <c r="E108" s="248">
        <v>44227</v>
      </c>
      <c r="F108" s="72" t="s">
        <v>57</v>
      </c>
      <c r="G108" s="43">
        <v>45822</v>
      </c>
      <c r="H108" s="37" t="s">
        <v>49</v>
      </c>
      <c r="I108" s="37" t="s">
        <v>33</v>
      </c>
      <c r="J108" s="72" t="s">
        <v>665</v>
      </c>
      <c r="K108" s="72" t="s">
        <v>35</v>
      </c>
      <c r="L108" s="249" t="s">
        <v>666</v>
      </c>
      <c r="M108" s="72" t="s">
        <v>37</v>
      </c>
      <c r="N108" s="72" t="s">
        <v>667</v>
      </c>
      <c r="O108" s="37" t="s">
        <v>668</v>
      </c>
      <c r="P108" s="72" t="s">
        <v>668</v>
      </c>
      <c r="Q108" s="119">
        <v>10781</v>
      </c>
      <c r="R108" s="119">
        <v>53905</v>
      </c>
      <c r="S108" s="132">
        <v>0</v>
      </c>
      <c r="T108" s="37" t="s">
        <v>42</v>
      </c>
      <c r="U108" s="37" t="s">
        <v>89</v>
      </c>
      <c r="V108" s="37" t="s">
        <v>49</v>
      </c>
      <c r="W108" s="37" t="s">
        <v>33</v>
      </c>
      <c r="X108" s="43">
        <f>DATE(YEAR(D109) + 3, MONTH(D109), DAY(D109))</f>
        <v>45675</v>
      </c>
      <c r="Y108" s="43">
        <f>DATE(YEAR(E108) + 3, MONTH(E108), DAY(E108))</f>
        <v>45322</v>
      </c>
      <c r="Z108" s="37" t="s">
        <v>33</v>
      </c>
      <c r="AA108" s="108" t="s">
        <v>44</v>
      </c>
      <c r="AB108" s="108" t="s">
        <v>33</v>
      </c>
      <c r="AC108" s="22" t="s">
        <v>69</v>
      </c>
    </row>
    <row r="109" spans="1:183" ht="46.5">
      <c r="A109" s="58" t="s">
        <v>669</v>
      </c>
      <c r="B109" s="250" t="s">
        <v>670</v>
      </c>
      <c r="C109" s="80" t="s">
        <v>671</v>
      </c>
      <c r="D109" s="103">
        <v>44579</v>
      </c>
      <c r="E109" s="251">
        <v>45016</v>
      </c>
      <c r="F109" s="143" t="s">
        <v>32</v>
      </c>
      <c r="G109" s="193">
        <v>45016</v>
      </c>
      <c r="H109" s="143" t="s">
        <v>32</v>
      </c>
      <c r="I109" s="252" t="s">
        <v>33</v>
      </c>
      <c r="J109" s="101" t="s">
        <v>672</v>
      </c>
      <c r="K109" s="252"/>
      <c r="L109" s="101"/>
      <c r="M109" s="126" t="s">
        <v>37</v>
      </c>
      <c r="N109" s="143" t="s">
        <v>673</v>
      </c>
      <c r="O109" s="143" t="s">
        <v>374</v>
      </c>
      <c r="P109" s="252" t="s">
        <v>141</v>
      </c>
      <c r="Q109" s="107">
        <v>49500</v>
      </c>
      <c r="R109" s="107">
        <v>49500</v>
      </c>
      <c r="S109" s="253">
        <v>0</v>
      </c>
      <c r="T109" s="143" t="s">
        <v>42</v>
      </c>
      <c r="U109" s="108" t="s">
        <v>43</v>
      </c>
      <c r="V109" s="143" t="s">
        <v>32</v>
      </c>
      <c r="W109" s="254"/>
      <c r="X109" s="86">
        <f>DATE(YEAR(D109) + 3, MONTH(D109), DAY(D109))</f>
        <v>45675</v>
      </c>
      <c r="Y109" s="86">
        <f>DATE(YEAR(E109) + 3, MONTH(E109), DAY(E109))</f>
        <v>46112</v>
      </c>
      <c r="Z109" s="108" t="s">
        <v>33</v>
      </c>
      <c r="AA109" s="108" t="s">
        <v>44</v>
      </c>
      <c r="AB109" s="105" t="s">
        <v>33</v>
      </c>
      <c r="AC109" s="101" t="s">
        <v>45</v>
      </c>
    </row>
    <row r="110" spans="1:183" ht="62">
      <c r="A110" s="108" t="s">
        <v>674</v>
      </c>
      <c r="B110" s="255" t="s">
        <v>675</v>
      </c>
      <c r="C110" s="80" t="s">
        <v>676</v>
      </c>
      <c r="D110" s="103">
        <v>44304</v>
      </c>
      <c r="E110" s="251">
        <v>45046</v>
      </c>
      <c r="F110" s="143" t="s">
        <v>480</v>
      </c>
      <c r="G110" s="193">
        <v>45046</v>
      </c>
      <c r="H110" s="143" t="s">
        <v>32</v>
      </c>
      <c r="I110" s="252" t="s">
        <v>33</v>
      </c>
      <c r="J110" s="101" t="s">
        <v>677</v>
      </c>
      <c r="K110" s="252" t="s">
        <v>35</v>
      </c>
      <c r="L110" s="256" t="s">
        <v>678</v>
      </c>
      <c r="M110" s="126" t="s">
        <v>37</v>
      </c>
      <c r="N110" s="143" t="s">
        <v>673</v>
      </c>
      <c r="O110" s="143" t="s">
        <v>374</v>
      </c>
      <c r="P110" s="250" t="s">
        <v>141</v>
      </c>
      <c r="Q110" s="107">
        <v>24537</v>
      </c>
      <c r="R110" s="107">
        <v>49075</v>
      </c>
      <c r="S110" s="253">
        <v>0</v>
      </c>
      <c r="T110" s="143" t="s">
        <v>42</v>
      </c>
      <c r="U110" s="108" t="s">
        <v>55</v>
      </c>
      <c r="V110" s="143" t="s">
        <v>32</v>
      </c>
      <c r="W110" s="143" t="s">
        <v>33</v>
      </c>
      <c r="X110" s="86">
        <f>DATE(YEAR(D110) + 3, MONTH(D110), DAY(D110))</f>
        <v>45400</v>
      </c>
      <c r="Y110" s="86">
        <f>DATE(YEAR(E110) + 6, MONTH(E110), DAY(E110))</f>
        <v>47238</v>
      </c>
      <c r="Z110" s="108" t="s">
        <v>33</v>
      </c>
      <c r="AA110" s="86" t="s">
        <v>44</v>
      </c>
      <c r="AB110" s="104" t="s">
        <v>268</v>
      </c>
      <c r="AC110" s="101" t="s">
        <v>45</v>
      </c>
    </row>
    <row r="111" spans="1:183" s="91" customFormat="1" ht="77.5">
      <c r="A111" s="108" t="s">
        <v>679</v>
      </c>
      <c r="B111" s="108" t="s">
        <v>680</v>
      </c>
      <c r="C111" s="58" t="s">
        <v>681</v>
      </c>
      <c r="D111" s="142">
        <v>44904</v>
      </c>
      <c r="E111" s="142">
        <v>44985</v>
      </c>
      <c r="F111" s="108" t="s">
        <v>44</v>
      </c>
      <c r="G111" s="86">
        <v>44985</v>
      </c>
      <c r="H111" s="108" t="s">
        <v>32</v>
      </c>
      <c r="I111" s="108" t="s">
        <v>682</v>
      </c>
      <c r="J111" s="108" t="s">
        <v>683</v>
      </c>
      <c r="K111" s="108" t="s">
        <v>35</v>
      </c>
      <c r="L111" s="108" t="s">
        <v>684</v>
      </c>
      <c r="M111" s="108" t="s">
        <v>37</v>
      </c>
      <c r="N111" s="108" t="s">
        <v>685</v>
      </c>
      <c r="O111" s="108" t="s">
        <v>86</v>
      </c>
      <c r="P111" s="108" t="s">
        <v>343</v>
      </c>
      <c r="Q111" s="112">
        <v>48100</v>
      </c>
      <c r="R111" s="112">
        <v>48100</v>
      </c>
      <c r="S111" s="112">
        <v>0</v>
      </c>
      <c r="T111" s="108" t="s">
        <v>42</v>
      </c>
      <c r="U111" s="108" t="s">
        <v>55</v>
      </c>
      <c r="V111" s="108" t="s">
        <v>32</v>
      </c>
      <c r="W111" s="110" t="s">
        <v>33</v>
      </c>
      <c r="X111" s="230">
        <f>DATE(YEAR(D111) + 3, MONTH(D111), DAY(D111))</f>
        <v>46000</v>
      </c>
      <c r="Y111" s="230">
        <f>DATE(YEAR(E111) + 3, MONTH(E111), DAY(E111))</f>
        <v>46081</v>
      </c>
      <c r="Z111" s="257" t="s">
        <v>57</v>
      </c>
      <c r="AA111" s="257" t="s">
        <v>33</v>
      </c>
      <c r="AB111" s="257" t="s">
        <v>33</v>
      </c>
      <c r="AC111" s="108" t="s">
        <v>45</v>
      </c>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row>
    <row r="112" spans="1:183" s="91" customFormat="1">
      <c r="A112" s="123" t="s">
        <v>686</v>
      </c>
      <c r="B112" s="123" t="s">
        <v>687</v>
      </c>
      <c r="C112" s="123" t="s">
        <v>688</v>
      </c>
      <c r="D112" s="124">
        <v>43922</v>
      </c>
      <c r="E112" s="149">
        <v>44651</v>
      </c>
      <c r="F112" s="58" t="s">
        <v>44</v>
      </c>
      <c r="G112" s="149">
        <v>44651</v>
      </c>
      <c r="H112" s="123" t="s">
        <v>49</v>
      </c>
      <c r="I112" s="108" t="s">
        <v>33</v>
      </c>
      <c r="J112" s="123" t="s">
        <v>689</v>
      </c>
      <c r="K112" s="123" t="s">
        <v>35</v>
      </c>
      <c r="L112" s="258" t="s">
        <v>690</v>
      </c>
      <c r="M112" s="58" t="s">
        <v>37</v>
      </c>
      <c r="N112" s="123" t="s">
        <v>599</v>
      </c>
      <c r="O112" s="58" t="s">
        <v>205</v>
      </c>
      <c r="P112" s="123" t="s">
        <v>40</v>
      </c>
      <c r="Q112" s="128">
        <v>47865</v>
      </c>
      <c r="R112" s="128">
        <v>47865</v>
      </c>
      <c r="S112" s="259">
        <v>0</v>
      </c>
      <c r="T112" s="123" t="s">
        <v>79</v>
      </c>
      <c r="U112" s="58" t="s">
        <v>55</v>
      </c>
      <c r="V112" s="123" t="s">
        <v>32</v>
      </c>
      <c r="W112" s="108" t="s">
        <v>33</v>
      </c>
      <c r="X112" s="10">
        <f>DATE(YEAR(D112) + 3, MONTH(D112), DAY(D112))</f>
        <v>45017</v>
      </c>
      <c r="Y112" s="10">
        <f>DATE(YEAR(E112) + 3, MONTH(E112), DAY(E112))</f>
        <v>45747</v>
      </c>
      <c r="Z112" s="108" t="s">
        <v>44</v>
      </c>
      <c r="AA112" s="108" t="s">
        <v>44</v>
      </c>
      <c r="AB112" s="108" t="s">
        <v>33</v>
      </c>
      <c r="AC112" s="86" t="s">
        <v>69</v>
      </c>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row>
    <row r="113" spans="1:183" s="91" customFormat="1" ht="72.650000000000006" customHeight="1">
      <c r="A113" s="58" t="s">
        <v>691</v>
      </c>
      <c r="B113" s="58" t="s">
        <v>692</v>
      </c>
      <c r="C113" s="260" t="s">
        <v>693</v>
      </c>
      <c r="D113" s="142">
        <v>44524</v>
      </c>
      <c r="E113" s="142">
        <v>44651</v>
      </c>
      <c r="F113" s="108" t="s">
        <v>32</v>
      </c>
      <c r="G113" s="86">
        <v>44651</v>
      </c>
      <c r="H113" s="108" t="s">
        <v>32</v>
      </c>
      <c r="I113" s="108" t="s">
        <v>33</v>
      </c>
      <c r="J113" s="108" t="s">
        <v>694</v>
      </c>
      <c r="K113" s="108" t="s">
        <v>35</v>
      </c>
      <c r="L113" s="108">
        <v>7477370</v>
      </c>
      <c r="M113" s="108" t="s">
        <v>37</v>
      </c>
      <c r="N113" s="108" t="s">
        <v>235</v>
      </c>
      <c r="O113" s="108" t="s">
        <v>149</v>
      </c>
      <c r="P113" s="108" t="s">
        <v>67</v>
      </c>
      <c r="Q113" s="112">
        <v>47474.34</v>
      </c>
      <c r="R113" s="112">
        <v>47474.34</v>
      </c>
      <c r="S113" s="112">
        <v>0</v>
      </c>
      <c r="T113" s="108" t="s">
        <v>42</v>
      </c>
      <c r="U113" s="108" t="s">
        <v>55</v>
      </c>
      <c r="V113" s="108" t="s">
        <v>32</v>
      </c>
      <c r="W113" s="113"/>
      <c r="X113" s="11"/>
      <c r="Y113" s="11"/>
      <c r="Z113" s="108" t="s">
        <v>33</v>
      </c>
      <c r="AA113" s="108" t="s">
        <v>44</v>
      </c>
      <c r="AB113" s="108" t="s">
        <v>33</v>
      </c>
      <c r="AC113" s="108" t="s">
        <v>58</v>
      </c>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row>
    <row r="114" spans="1:183" s="91" customFormat="1" ht="77.5">
      <c r="A114" s="108" t="s">
        <v>695</v>
      </c>
      <c r="B114" s="58" t="s">
        <v>696</v>
      </c>
      <c r="C114" s="58" t="s">
        <v>697</v>
      </c>
      <c r="D114" s="142">
        <v>44927</v>
      </c>
      <c r="E114" s="142">
        <v>45291</v>
      </c>
      <c r="F114" s="108" t="s">
        <v>44</v>
      </c>
      <c r="G114" s="142">
        <v>45291</v>
      </c>
      <c r="H114" s="108" t="s">
        <v>32</v>
      </c>
      <c r="I114" s="108" t="s">
        <v>33</v>
      </c>
      <c r="J114" s="108" t="s">
        <v>698</v>
      </c>
      <c r="K114" s="108" t="s">
        <v>44</v>
      </c>
      <c r="L114" s="108">
        <v>3625971</v>
      </c>
      <c r="M114" s="108" t="s">
        <v>37</v>
      </c>
      <c r="N114" s="108" t="s">
        <v>204</v>
      </c>
      <c r="O114" s="108" t="s">
        <v>397</v>
      </c>
      <c r="P114" s="108" t="s">
        <v>40</v>
      </c>
      <c r="Q114" s="112">
        <v>46334.16</v>
      </c>
      <c r="R114" s="112">
        <v>46334.16</v>
      </c>
      <c r="S114" s="112">
        <v>0</v>
      </c>
      <c r="T114" s="108" t="s">
        <v>79</v>
      </c>
      <c r="U114" s="108" t="s">
        <v>55</v>
      </c>
      <c r="V114" s="108" t="s">
        <v>32</v>
      </c>
      <c r="W114" s="113"/>
      <c r="X114" s="10">
        <f t="shared" ref="X114:Y117" si="10">DATE(YEAR(D114) + 3, MONTH(D114), DAY(D114))</f>
        <v>46023</v>
      </c>
      <c r="Y114" s="10">
        <f t="shared" si="10"/>
        <v>46387</v>
      </c>
      <c r="Z114" s="108" t="s">
        <v>33</v>
      </c>
      <c r="AA114" s="108" t="s">
        <v>44</v>
      </c>
      <c r="AB114" s="108" t="s">
        <v>33</v>
      </c>
      <c r="AC114" s="108" t="s">
        <v>69</v>
      </c>
      <c r="AD114" s="261"/>
      <c r="AE114" s="261"/>
      <c r="AF114" s="261"/>
      <c r="AG114" s="261"/>
      <c r="AH114" s="261"/>
      <c r="AI114" s="261"/>
      <c r="AJ114" s="261"/>
      <c r="AK114" s="261"/>
      <c r="AL114" s="261"/>
      <c r="AM114" s="261"/>
      <c r="AN114" s="261"/>
      <c r="AO114" s="261"/>
      <c r="AP114" s="261"/>
      <c r="AQ114" s="261"/>
      <c r="AR114" s="261"/>
      <c r="AS114" s="261"/>
      <c r="AT114" s="261"/>
      <c r="AU114" s="261"/>
      <c r="AV114" s="261"/>
      <c r="AW114" s="261"/>
      <c r="AX114" s="261"/>
      <c r="AY114" s="261"/>
      <c r="AZ114" s="261"/>
      <c r="BA114" s="261"/>
      <c r="BB114" s="261"/>
      <c r="BC114" s="261"/>
      <c r="BD114" s="261"/>
      <c r="BE114" s="261"/>
      <c r="BF114" s="261"/>
      <c r="BG114" s="261"/>
      <c r="BH114" s="261"/>
      <c r="BI114" s="261"/>
      <c r="BJ114" s="261"/>
      <c r="BK114" s="261"/>
      <c r="BL114" s="261"/>
      <c r="BM114" s="261"/>
      <c r="BN114" s="261"/>
      <c r="BO114" s="261"/>
      <c r="BP114" s="261"/>
      <c r="BQ114" s="261"/>
      <c r="BR114" s="261"/>
      <c r="BS114" s="261"/>
      <c r="BT114" s="261"/>
      <c r="BU114" s="261"/>
      <c r="BV114" s="261"/>
      <c r="BW114" s="261"/>
      <c r="BX114" s="261"/>
      <c r="BY114" s="261"/>
      <c r="BZ114" s="261"/>
      <c r="CA114" s="261"/>
      <c r="CB114" s="261"/>
      <c r="CC114" s="261"/>
      <c r="CD114" s="261"/>
      <c r="CE114" s="261"/>
      <c r="CF114" s="261"/>
      <c r="CG114" s="261"/>
      <c r="CH114" s="261"/>
      <c r="CI114" s="261"/>
      <c r="CJ114" s="261"/>
      <c r="CK114" s="261"/>
      <c r="CL114" s="261"/>
      <c r="CM114" s="261"/>
      <c r="CN114" s="261"/>
      <c r="CO114" s="261"/>
      <c r="CP114" s="261"/>
      <c r="CQ114" s="261"/>
      <c r="CR114" s="261"/>
      <c r="CS114" s="261"/>
      <c r="CT114" s="261"/>
      <c r="CU114" s="261"/>
      <c r="CV114" s="261"/>
      <c r="CW114" s="261"/>
      <c r="CX114" s="261"/>
      <c r="CY114" s="261"/>
      <c r="CZ114" s="261"/>
      <c r="DA114" s="261"/>
      <c r="DB114" s="261"/>
      <c r="DC114" s="261"/>
      <c r="DD114" s="261"/>
      <c r="DE114" s="261"/>
      <c r="DF114" s="261"/>
      <c r="DG114" s="261"/>
      <c r="DH114" s="261"/>
      <c r="DI114" s="261"/>
      <c r="DJ114" s="261"/>
      <c r="DK114" s="261"/>
      <c r="DL114" s="261"/>
      <c r="DM114" s="261"/>
      <c r="DN114" s="261"/>
      <c r="DO114" s="261"/>
      <c r="DP114" s="261"/>
      <c r="DQ114" s="261"/>
      <c r="DR114" s="261"/>
      <c r="DS114" s="261"/>
      <c r="DT114" s="261"/>
      <c r="DU114" s="261"/>
      <c r="DV114" s="261"/>
      <c r="DW114" s="261"/>
      <c r="DX114" s="261"/>
      <c r="DY114" s="261"/>
      <c r="DZ114" s="261"/>
      <c r="EA114" s="261"/>
      <c r="EB114" s="261"/>
      <c r="EC114" s="261"/>
      <c r="ED114" s="261"/>
      <c r="EE114" s="261"/>
      <c r="EF114" s="261"/>
      <c r="EG114" s="261"/>
      <c r="EH114" s="261"/>
      <c r="EI114" s="261"/>
      <c r="EJ114" s="261"/>
      <c r="EK114" s="261"/>
      <c r="EL114" s="261"/>
      <c r="EM114" s="261"/>
      <c r="EN114" s="261"/>
      <c r="EO114" s="261"/>
      <c r="EP114" s="261"/>
      <c r="EQ114" s="261"/>
      <c r="ER114" s="261"/>
      <c r="ES114" s="261"/>
      <c r="ET114" s="261"/>
      <c r="EU114" s="261"/>
      <c r="EV114" s="261"/>
      <c r="EW114" s="261"/>
      <c r="EX114" s="261"/>
      <c r="EY114" s="261"/>
      <c r="EZ114" s="261"/>
      <c r="FA114" s="261"/>
      <c r="FB114" s="261"/>
      <c r="FC114" s="261"/>
      <c r="FD114" s="261"/>
      <c r="FE114" s="261"/>
      <c r="FF114" s="261"/>
      <c r="FG114" s="261"/>
      <c r="FH114" s="261"/>
      <c r="FI114" s="261"/>
      <c r="FJ114" s="261"/>
      <c r="FK114" s="261"/>
      <c r="FL114" s="261"/>
      <c r="FM114" s="261"/>
      <c r="FN114" s="261"/>
      <c r="FO114" s="261"/>
      <c r="FP114" s="261"/>
      <c r="FQ114" s="261"/>
      <c r="FR114" s="261"/>
      <c r="FS114" s="261"/>
      <c r="FT114" s="261"/>
      <c r="FU114" s="261"/>
      <c r="FV114" s="261"/>
      <c r="FW114" s="261"/>
      <c r="FX114" s="261"/>
      <c r="FY114" s="261"/>
      <c r="FZ114" s="261"/>
      <c r="GA114" s="261"/>
    </row>
    <row r="115" spans="1:183" s="91" customFormat="1" ht="46.5">
      <c r="A115" s="58" t="s">
        <v>699</v>
      </c>
      <c r="B115" s="58" t="s">
        <v>700</v>
      </c>
      <c r="C115" s="58" t="s">
        <v>701</v>
      </c>
      <c r="D115" s="262">
        <v>43530</v>
      </c>
      <c r="E115" s="125">
        <v>44260</v>
      </c>
      <c r="F115" s="58" t="s">
        <v>57</v>
      </c>
      <c r="G115" s="125">
        <v>44990</v>
      </c>
      <c r="H115" s="58" t="s">
        <v>49</v>
      </c>
      <c r="I115" s="108" t="s">
        <v>33</v>
      </c>
      <c r="J115" s="58" t="s">
        <v>702</v>
      </c>
      <c r="K115" s="58" t="s">
        <v>44</v>
      </c>
      <c r="L115" s="58" t="s">
        <v>703</v>
      </c>
      <c r="M115" s="58" t="s">
        <v>37</v>
      </c>
      <c r="N115" s="58" t="s">
        <v>704</v>
      </c>
      <c r="O115" s="263" t="s">
        <v>197</v>
      </c>
      <c r="P115" s="58" t="s">
        <v>40</v>
      </c>
      <c r="Q115" s="128">
        <v>22500</v>
      </c>
      <c r="R115" s="128">
        <v>45000</v>
      </c>
      <c r="S115" s="259">
        <v>0</v>
      </c>
      <c r="T115" s="123" t="s">
        <v>42</v>
      </c>
      <c r="U115" s="58" t="s">
        <v>55</v>
      </c>
      <c r="V115" s="123" t="s">
        <v>49</v>
      </c>
      <c r="W115" s="108" t="s">
        <v>33</v>
      </c>
      <c r="X115" s="10">
        <f t="shared" si="10"/>
        <v>44626</v>
      </c>
      <c r="Y115" s="10">
        <f t="shared" si="10"/>
        <v>45356</v>
      </c>
      <c r="Z115" s="108" t="s">
        <v>33</v>
      </c>
      <c r="AA115" s="86" t="s">
        <v>57</v>
      </c>
      <c r="AB115" s="86" t="s">
        <v>57</v>
      </c>
      <c r="AC115" s="86" t="s">
        <v>45</v>
      </c>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row>
    <row r="116" spans="1:183" s="91" customFormat="1" ht="31">
      <c r="A116" s="58" t="s">
        <v>705</v>
      </c>
      <c r="B116" s="58" t="s">
        <v>706</v>
      </c>
      <c r="C116" s="58" t="s">
        <v>707</v>
      </c>
      <c r="D116" s="142">
        <v>44571</v>
      </c>
      <c r="E116" s="142">
        <v>45291</v>
      </c>
      <c r="F116" s="108" t="s">
        <v>44</v>
      </c>
      <c r="G116" s="142">
        <v>45291</v>
      </c>
      <c r="H116" s="108" t="s">
        <v>32</v>
      </c>
      <c r="I116" s="108" t="s">
        <v>33</v>
      </c>
      <c r="J116" s="108" t="s">
        <v>708</v>
      </c>
      <c r="K116" s="108" t="s">
        <v>44</v>
      </c>
      <c r="L116" s="108">
        <v>7938919</v>
      </c>
      <c r="M116" s="108" t="s">
        <v>37</v>
      </c>
      <c r="N116" s="108" t="s">
        <v>709</v>
      </c>
      <c r="O116" s="108" t="s">
        <v>390</v>
      </c>
      <c r="P116" s="108" t="s">
        <v>141</v>
      </c>
      <c r="Q116" s="112">
        <v>45000</v>
      </c>
      <c r="R116" s="112">
        <v>45000</v>
      </c>
      <c r="S116" s="150">
        <v>0</v>
      </c>
      <c r="T116" s="108" t="s">
        <v>88</v>
      </c>
      <c r="U116" s="64" t="s">
        <v>710</v>
      </c>
      <c r="V116" s="108" t="s">
        <v>49</v>
      </c>
      <c r="W116" s="58" t="s">
        <v>711</v>
      </c>
      <c r="X116" s="10">
        <f t="shared" si="10"/>
        <v>45667</v>
      </c>
      <c r="Y116" s="10">
        <f t="shared" si="10"/>
        <v>46387</v>
      </c>
      <c r="Z116" s="112" t="s">
        <v>33</v>
      </c>
      <c r="AA116" s="108" t="s">
        <v>44</v>
      </c>
      <c r="AB116" s="108" t="s">
        <v>33</v>
      </c>
      <c r="AC116" s="108"/>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row>
    <row r="117" spans="1:183" ht="122.9" customHeight="1">
      <c r="A117" s="11" t="s">
        <v>712</v>
      </c>
      <c r="B117" s="8" t="s">
        <v>713</v>
      </c>
      <c r="C117" s="8" t="s">
        <v>714</v>
      </c>
      <c r="D117" s="92">
        <v>44866</v>
      </c>
      <c r="E117" s="92">
        <v>44946</v>
      </c>
      <c r="F117" s="11" t="s">
        <v>44</v>
      </c>
      <c r="G117" s="92">
        <v>44946</v>
      </c>
      <c r="H117" s="11" t="s">
        <v>32</v>
      </c>
      <c r="I117" s="11" t="s">
        <v>33</v>
      </c>
      <c r="J117" s="11" t="s">
        <v>715</v>
      </c>
      <c r="K117" s="11" t="s">
        <v>35</v>
      </c>
      <c r="L117" s="264" t="s">
        <v>716</v>
      </c>
      <c r="M117" s="11" t="s">
        <v>37</v>
      </c>
      <c r="N117" s="11" t="s">
        <v>599</v>
      </c>
      <c r="O117" s="11" t="s">
        <v>397</v>
      </c>
      <c r="P117" s="11" t="s">
        <v>40</v>
      </c>
      <c r="Q117" s="14">
        <v>44475</v>
      </c>
      <c r="R117" s="14">
        <v>44475</v>
      </c>
      <c r="S117" s="14">
        <v>0</v>
      </c>
      <c r="T117" s="11" t="s">
        <v>42</v>
      </c>
      <c r="U117" s="11" t="s">
        <v>55</v>
      </c>
      <c r="V117" s="11" t="s">
        <v>32</v>
      </c>
      <c r="W117" s="53"/>
      <c r="X117" s="10">
        <f t="shared" si="10"/>
        <v>45962</v>
      </c>
      <c r="Y117" s="10">
        <f t="shared" si="10"/>
        <v>46042</v>
      </c>
      <c r="Z117" s="11" t="s">
        <v>33</v>
      </c>
      <c r="AA117" s="11" t="s">
        <v>44</v>
      </c>
      <c r="AB117" s="11" t="s">
        <v>33</v>
      </c>
      <c r="AC117" s="11" t="s">
        <v>587</v>
      </c>
    </row>
    <row r="118" spans="1:183" ht="31">
      <c r="A118" s="8" t="s">
        <v>717</v>
      </c>
      <c r="B118" s="8" t="s">
        <v>718</v>
      </c>
      <c r="C118" s="8" t="s">
        <v>719</v>
      </c>
      <c r="D118" s="9">
        <v>43983</v>
      </c>
      <c r="E118" s="9">
        <v>44712</v>
      </c>
      <c r="F118" s="8" t="s">
        <v>57</v>
      </c>
      <c r="G118" s="10">
        <v>45443</v>
      </c>
      <c r="H118" s="11" t="s">
        <v>49</v>
      </c>
      <c r="I118" s="11" t="s">
        <v>33</v>
      </c>
      <c r="J118" s="8" t="s">
        <v>720</v>
      </c>
      <c r="K118" s="8" t="s">
        <v>44</v>
      </c>
      <c r="L118" s="100" t="s">
        <v>721</v>
      </c>
      <c r="M118" s="8" t="s">
        <v>37</v>
      </c>
      <c r="N118" s="8" t="s">
        <v>722</v>
      </c>
      <c r="O118" s="146" t="s">
        <v>197</v>
      </c>
      <c r="P118" s="8" t="s">
        <v>40</v>
      </c>
      <c r="Q118" s="13">
        <v>10500</v>
      </c>
      <c r="R118" s="13">
        <v>42000</v>
      </c>
      <c r="S118" s="14">
        <v>0</v>
      </c>
      <c r="T118" s="11" t="s">
        <v>42</v>
      </c>
      <c r="U118" s="11" t="s">
        <v>55</v>
      </c>
      <c r="V118" s="11" t="s">
        <v>32</v>
      </c>
      <c r="W118" s="11" t="s">
        <v>33</v>
      </c>
      <c r="X118" s="10">
        <f>DATE(YEAR(D120) + 3, MONTH(D120), DAY(D120))</f>
        <v>45901</v>
      </c>
      <c r="Y118" s="10">
        <f>DATE(YEAR(E118) + 3, MONTH(E118), DAY(E118))</f>
        <v>45808</v>
      </c>
      <c r="Z118" s="11" t="s">
        <v>33</v>
      </c>
      <c r="AA118" s="11" t="s">
        <v>44</v>
      </c>
      <c r="AB118" s="11" t="s">
        <v>33</v>
      </c>
      <c r="AC118" s="11" t="s">
        <v>69</v>
      </c>
    </row>
    <row r="119" spans="1:183" ht="141.65" customHeight="1">
      <c r="A119" s="37" t="s">
        <v>723</v>
      </c>
      <c r="B119" s="72" t="s">
        <v>724</v>
      </c>
      <c r="C119" s="72" t="s">
        <v>725</v>
      </c>
      <c r="D119" s="115">
        <v>44367</v>
      </c>
      <c r="E119" s="115">
        <v>44651</v>
      </c>
      <c r="F119" s="72" t="s">
        <v>245</v>
      </c>
      <c r="G119" s="43">
        <v>45565</v>
      </c>
      <c r="H119" s="37" t="s">
        <v>32</v>
      </c>
      <c r="I119" s="37" t="s">
        <v>33</v>
      </c>
      <c r="J119" s="37" t="s">
        <v>726</v>
      </c>
      <c r="K119" s="37" t="s">
        <v>35</v>
      </c>
      <c r="L119" s="207" t="s">
        <v>727</v>
      </c>
      <c r="M119" s="72" t="s">
        <v>37</v>
      </c>
      <c r="N119" s="37" t="s">
        <v>336</v>
      </c>
      <c r="O119" s="37" t="s">
        <v>53</v>
      </c>
      <c r="P119" s="37" t="s">
        <v>54</v>
      </c>
      <c r="Q119" s="132">
        <v>40000</v>
      </c>
      <c r="R119" s="132">
        <v>40000</v>
      </c>
      <c r="S119" s="132">
        <v>0</v>
      </c>
      <c r="T119" s="37" t="s">
        <v>42</v>
      </c>
      <c r="U119" s="37" t="s">
        <v>55</v>
      </c>
      <c r="V119" s="37" t="s">
        <v>32</v>
      </c>
      <c r="W119" s="37" t="s">
        <v>33</v>
      </c>
      <c r="X119" s="43">
        <f t="shared" ref="X119:Y127" si="11">DATE(YEAR(D119) + 3, MONTH(D119), DAY(D119))</f>
        <v>45463</v>
      </c>
      <c r="Y119" s="43">
        <f>DATE(YEAR(E119) + 6, MONTH(E119), DAY(E119))</f>
        <v>46843</v>
      </c>
      <c r="Z119" s="37" t="s">
        <v>33</v>
      </c>
      <c r="AA119" s="43" t="s">
        <v>57</v>
      </c>
      <c r="AB119" s="43" t="s">
        <v>57</v>
      </c>
      <c r="AC119" s="37" t="s">
        <v>45</v>
      </c>
    </row>
    <row r="120" spans="1:183" ht="93">
      <c r="A120" s="11" t="s">
        <v>728</v>
      </c>
      <c r="B120" s="265" t="s">
        <v>729</v>
      </c>
      <c r="C120" s="265" t="s">
        <v>730</v>
      </c>
      <c r="D120" s="230">
        <v>44805</v>
      </c>
      <c r="E120" s="230">
        <v>45016</v>
      </c>
      <c r="F120" s="11" t="s">
        <v>44</v>
      </c>
      <c r="G120" s="10">
        <v>45016</v>
      </c>
      <c r="H120" s="11" t="s">
        <v>32</v>
      </c>
      <c r="I120" s="11" t="s">
        <v>33</v>
      </c>
      <c r="J120" s="11" t="s">
        <v>731</v>
      </c>
      <c r="K120" s="11" t="s">
        <v>35</v>
      </c>
      <c r="L120" s="266" t="s">
        <v>732</v>
      </c>
      <c r="M120" s="11" t="s">
        <v>37</v>
      </c>
      <c r="N120" s="11" t="s">
        <v>733</v>
      </c>
      <c r="O120" s="11" t="s">
        <v>76</v>
      </c>
      <c r="P120" s="11" t="s">
        <v>77</v>
      </c>
      <c r="Q120" s="14">
        <v>40000</v>
      </c>
      <c r="R120" s="14">
        <v>40000</v>
      </c>
      <c r="S120" s="14">
        <v>0</v>
      </c>
      <c r="T120" s="11" t="s">
        <v>79</v>
      </c>
      <c r="U120" s="11" t="s">
        <v>55</v>
      </c>
      <c r="V120" s="11" t="s">
        <v>32</v>
      </c>
      <c r="W120" s="53"/>
      <c r="X120" s="10">
        <f t="shared" si="11"/>
        <v>45901</v>
      </c>
      <c r="Y120" s="10">
        <f t="shared" si="11"/>
        <v>46112</v>
      </c>
      <c r="Z120" s="11" t="s">
        <v>33</v>
      </c>
      <c r="AA120" s="11" t="s">
        <v>44</v>
      </c>
      <c r="AB120" s="11" t="s">
        <v>33</v>
      </c>
      <c r="AC120" s="11"/>
    </row>
    <row r="121" spans="1:183" ht="93">
      <c r="A121" s="108" t="s">
        <v>734</v>
      </c>
      <c r="B121" s="58" t="s">
        <v>735</v>
      </c>
      <c r="C121" s="267" t="s">
        <v>736</v>
      </c>
      <c r="D121" s="142">
        <v>44805</v>
      </c>
      <c r="E121" s="268">
        <v>45016</v>
      </c>
      <c r="F121" s="108" t="s">
        <v>44</v>
      </c>
      <c r="G121" s="257" t="s">
        <v>737</v>
      </c>
      <c r="H121" s="108" t="s">
        <v>32</v>
      </c>
      <c r="I121" s="108" t="s">
        <v>33</v>
      </c>
      <c r="J121" s="108" t="s">
        <v>731</v>
      </c>
      <c r="K121" s="108" t="s">
        <v>35</v>
      </c>
      <c r="L121" s="269" t="s">
        <v>732</v>
      </c>
      <c r="M121" s="108" t="s">
        <v>37</v>
      </c>
      <c r="N121" s="108" t="s">
        <v>733</v>
      </c>
      <c r="O121" s="108" t="s">
        <v>76</v>
      </c>
      <c r="P121" s="108" t="s">
        <v>77</v>
      </c>
      <c r="Q121" s="112">
        <v>40000</v>
      </c>
      <c r="R121" s="112">
        <v>40000</v>
      </c>
      <c r="S121" s="112">
        <v>0</v>
      </c>
      <c r="T121" s="108" t="s">
        <v>79</v>
      </c>
      <c r="U121" s="108" t="s">
        <v>55</v>
      </c>
      <c r="V121" s="108" t="s">
        <v>32</v>
      </c>
      <c r="W121" s="113"/>
      <c r="X121" s="86">
        <f t="shared" si="11"/>
        <v>45901</v>
      </c>
      <c r="Y121" s="86">
        <f t="shared" si="11"/>
        <v>46112</v>
      </c>
      <c r="Z121" s="108" t="s">
        <v>33</v>
      </c>
      <c r="AA121" s="108" t="s">
        <v>44</v>
      </c>
      <c r="AB121" s="108" t="s">
        <v>33</v>
      </c>
      <c r="AC121" s="108"/>
    </row>
    <row r="122" spans="1:183" ht="46.5" customHeight="1">
      <c r="A122" s="108" t="s">
        <v>738</v>
      </c>
      <c r="B122" s="257" t="s">
        <v>739</v>
      </c>
      <c r="C122" s="270" t="s">
        <v>740</v>
      </c>
      <c r="D122" s="268">
        <v>44805</v>
      </c>
      <c r="E122" s="268">
        <v>45016</v>
      </c>
      <c r="F122" s="108" t="s">
        <v>44</v>
      </c>
      <c r="G122" s="257" t="s">
        <v>737</v>
      </c>
      <c r="H122" s="108" t="s">
        <v>32</v>
      </c>
      <c r="I122" s="108" t="s">
        <v>33</v>
      </c>
      <c r="J122" s="108" t="s">
        <v>741</v>
      </c>
      <c r="K122" s="108" t="s">
        <v>742</v>
      </c>
      <c r="L122" s="269" t="s">
        <v>743</v>
      </c>
      <c r="M122" s="108" t="s">
        <v>37</v>
      </c>
      <c r="N122" s="108" t="s">
        <v>733</v>
      </c>
      <c r="O122" s="108" t="s">
        <v>76</v>
      </c>
      <c r="P122" s="108" t="s">
        <v>77</v>
      </c>
      <c r="Q122" s="112">
        <v>40000</v>
      </c>
      <c r="R122" s="112">
        <v>40000</v>
      </c>
      <c r="S122" s="112">
        <v>0</v>
      </c>
      <c r="T122" s="108" t="s">
        <v>79</v>
      </c>
      <c r="U122" s="108" t="s">
        <v>55</v>
      </c>
      <c r="V122" s="108" t="s">
        <v>32</v>
      </c>
      <c r="W122" s="113"/>
      <c r="X122" s="86">
        <f t="shared" si="11"/>
        <v>45901</v>
      </c>
      <c r="Y122" s="86">
        <f t="shared" si="11"/>
        <v>46112</v>
      </c>
      <c r="Z122" s="108" t="s">
        <v>33</v>
      </c>
      <c r="AA122" s="108" t="s">
        <v>44</v>
      </c>
      <c r="AB122" s="108" t="s">
        <v>33</v>
      </c>
      <c r="AC122" s="108"/>
    </row>
    <row r="123" spans="1:183" ht="77.5">
      <c r="A123" s="8" t="s">
        <v>744</v>
      </c>
      <c r="B123" s="8" t="s">
        <v>745</v>
      </c>
      <c r="C123" s="8" t="s">
        <v>746</v>
      </c>
      <c r="D123" s="9">
        <v>44197</v>
      </c>
      <c r="E123" s="9">
        <v>44561</v>
      </c>
      <c r="F123" s="8" t="s">
        <v>747</v>
      </c>
      <c r="G123" s="92">
        <v>45291</v>
      </c>
      <c r="H123" s="11" t="s">
        <v>49</v>
      </c>
      <c r="I123" s="11" t="s">
        <v>33</v>
      </c>
      <c r="J123" s="131" t="s">
        <v>748</v>
      </c>
      <c r="K123" s="11" t="s">
        <v>44</v>
      </c>
      <c r="L123" s="12" t="s">
        <v>749</v>
      </c>
      <c r="M123" s="8" t="s">
        <v>37</v>
      </c>
      <c r="N123" s="8" t="s">
        <v>750</v>
      </c>
      <c r="O123" s="8" t="s">
        <v>390</v>
      </c>
      <c r="P123" s="8" t="s">
        <v>141</v>
      </c>
      <c r="Q123" s="271">
        <v>39600</v>
      </c>
      <c r="R123" s="271">
        <v>39600</v>
      </c>
      <c r="S123" s="30">
        <v>0</v>
      </c>
      <c r="T123" s="31" t="s">
        <v>42</v>
      </c>
      <c r="U123" s="8" t="s">
        <v>55</v>
      </c>
      <c r="V123" s="11" t="s">
        <v>49</v>
      </c>
      <c r="W123" s="11" t="s">
        <v>33</v>
      </c>
      <c r="X123" s="10">
        <f t="shared" si="11"/>
        <v>45292</v>
      </c>
      <c r="Y123" s="10">
        <f t="shared" si="11"/>
        <v>45657</v>
      </c>
      <c r="Z123" s="11" t="s">
        <v>33</v>
      </c>
      <c r="AA123" s="11" t="s">
        <v>44</v>
      </c>
      <c r="AB123" s="11" t="s">
        <v>33</v>
      </c>
      <c r="AC123" s="11" t="s">
        <v>58</v>
      </c>
    </row>
    <row r="124" spans="1:183" ht="46.5">
      <c r="A124" s="8">
        <v>49434</v>
      </c>
      <c r="B124" s="8" t="s">
        <v>751</v>
      </c>
      <c r="C124" s="8" t="s">
        <v>752</v>
      </c>
      <c r="D124" s="29">
        <v>44652</v>
      </c>
      <c r="E124" s="29">
        <v>45016</v>
      </c>
      <c r="F124" s="8" t="s">
        <v>44</v>
      </c>
      <c r="G124" s="29">
        <v>45016</v>
      </c>
      <c r="H124" s="8" t="s">
        <v>32</v>
      </c>
      <c r="I124" s="11" t="s">
        <v>33</v>
      </c>
      <c r="J124" s="8" t="s">
        <v>753</v>
      </c>
      <c r="K124" s="11" t="s">
        <v>44</v>
      </c>
      <c r="L124" s="12" t="s">
        <v>754</v>
      </c>
      <c r="M124" s="8" t="s">
        <v>37</v>
      </c>
      <c r="N124" s="8" t="s">
        <v>755</v>
      </c>
      <c r="O124" s="8" t="s">
        <v>205</v>
      </c>
      <c r="P124" s="8" t="s">
        <v>40</v>
      </c>
      <c r="Q124" s="13">
        <v>38259</v>
      </c>
      <c r="R124" s="13">
        <v>38259</v>
      </c>
      <c r="S124" s="30">
        <v>0</v>
      </c>
      <c r="T124" s="11" t="s">
        <v>88</v>
      </c>
      <c r="U124" s="8" t="s">
        <v>55</v>
      </c>
      <c r="V124" s="31" t="s">
        <v>49</v>
      </c>
      <c r="W124" s="53"/>
      <c r="X124" s="10">
        <f t="shared" si="11"/>
        <v>45748</v>
      </c>
      <c r="Y124" s="10">
        <f t="shared" si="11"/>
        <v>46112</v>
      </c>
      <c r="Z124" s="11" t="s">
        <v>33</v>
      </c>
      <c r="AA124" s="86" t="s">
        <v>44</v>
      </c>
      <c r="AB124" s="86" t="s">
        <v>33</v>
      </c>
      <c r="AC124" s="10" t="s">
        <v>69</v>
      </c>
    </row>
    <row r="125" spans="1:183" ht="31">
      <c r="A125" s="8" t="s">
        <v>756</v>
      </c>
      <c r="B125" s="8" t="s">
        <v>757</v>
      </c>
      <c r="C125" s="8" t="s">
        <v>758</v>
      </c>
      <c r="D125" s="9">
        <v>44158</v>
      </c>
      <c r="E125" s="9">
        <v>44886</v>
      </c>
      <c r="F125" s="8" t="s">
        <v>49</v>
      </c>
      <c r="G125" s="10">
        <v>44886</v>
      </c>
      <c r="H125" s="11" t="s">
        <v>49</v>
      </c>
      <c r="I125" s="11" t="s">
        <v>33</v>
      </c>
      <c r="J125" s="8" t="s">
        <v>759</v>
      </c>
      <c r="K125" s="8" t="s">
        <v>35</v>
      </c>
      <c r="L125" s="100" t="s">
        <v>760</v>
      </c>
      <c r="M125" s="8" t="s">
        <v>37</v>
      </c>
      <c r="N125" s="8" t="s">
        <v>432</v>
      </c>
      <c r="O125" s="8" t="s">
        <v>374</v>
      </c>
      <c r="P125" s="8" t="s">
        <v>163</v>
      </c>
      <c r="Q125" s="13">
        <v>38150</v>
      </c>
      <c r="R125" s="13">
        <v>38150</v>
      </c>
      <c r="S125" s="14">
        <v>0</v>
      </c>
      <c r="T125" s="11" t="s">
        <v>42</v>
      </c>
      <c r="U125" s="11" t="s">
        <v>55</v>
      </c>
      <c r="V125" s="31" t="s">
        <v>49</v>
      </c>
      <c r="W125" s="11" t="s">
        <v>33</v>
      </c>
      <c r="X125" s="10">
        <f t="shared" si="11"/>
        <v>45253</v>
      </c>
      <c r="Y125" s="10">
        <f t="shared" si="11"/>
        <v>45982</v>
      </c>
      <c r="Z125" s="11" t="s">
        <v>33</v>
      </c>
      <c r="AA125" s="108" t="s">
        <v>44</v>
      </c>
      <c r="AB125" s="108" t="s">
        <v>33</v>
      </c>
      <c r="AC125" s="11" t="s">
        <v>45</v>
      </c>
    </row>
    <row r="126" spans="1:183">
      <c r="A126" s="31" t="s">
        <v>761</v>
      </c>
      <c r="B126" s="31" t="s">
        <v>762</v>
      </c>
      <c r="C126" s="31" t="s">
        <v>763</v>
      </c>
      <c r="D126" s="144">
        <v>43921</v>
      </c>
      <c r="E126" s="92">
        <v>44845</v>
      </c>
      <c r="F126" s="8" t="s">
        <v>44</v>
      </c>
      <c r="G126" s="92">
        <v>44845</v>
      </c>
      <c r="H126" s="8" t="s">
        <v>32</v>
      </c>
      <c r="I126" s="11" t="s">
        <v>33</v>
      </c>
      <c r="J126" s="31" t="s">
        <v>764</v>
      </c>
      <c r="K126" s="31" t="s">
        <v>35</v>
      </c>
      <c r="L126" s="227" t="s">
        <v>765</v>
      </c>
      <c r="M126" s="8" t="s">
        <v>37</v>
      </c>
      <c r="N126" s="31" t="s">
        <v>204</v>
      </c>
      <c r="O126" s="8" t="s">
        <v>205</v>
      </c>
      <c r="P126" s="8" t="s">
        <v>40</v>
      </c>
      <c r="Q126" s="13">
        <v>17560.7</v>
      </c>
      <c r="R126" s="13">
        <v>35013.4</v>
      </c>
      <c r="S126" s="30">
        <v>0</v>
      </c>
      <c r="T126" s="31" t="s">
        <v>42</v>
      </c>
      <c r="U126" s="8" t="s">
        <v>55</v>
      </c>
      <c r="V126" s="11" t="s">
        <v>32</v>
      </c>
      <c r="W126" s="11" t="s">
        <v>33</v>
      </c>
      <c r="X126" s="10">
        <v>45210</v>
      </c>
      <c r="Y126" s="10">
        <f t="shared" si="11"/>
        <v>45941</v>
      </c>
      <c r="Z126" s="11" t="s">
        <v>44</v>
      </c>
      <c r="AA126" s="11" t="s">
        <v>44</v>
      </c>
      <c r="AB126" s="11" t="s">
        <v>33</v>
      </c>
      <c r="AC126" s="10" t="s">
        <v>69</v>
      </c>
    </row>
    <row r="127" spans="1:183">
      <c r="A127" s="11" t="s">
        <v>766</v>
      </c>
      <c r="B127" s="11" t="s">
        <v>767</v>
      </c>
      <c r="C127" s="8" t="s">
        <v>768</v>
      </c>
      <c r="D127" s="92">
        <v>44883</v>
      </c>
      <c r="E127" s="92">
        <v>44975</v>
      </c>
      <c r="F127" s="11" t="s">
        <v>44</v>
      </c>
      <c r="G127" s="10">
        <v>44975</v>
      </c>
      <c r="H127" s="11" t="s">
        <v>32</v>
      </c>
      <c r="I127" s="11"/>
      <c r="J127" s="11" t="s">
        <v>769</v>
      </c>
      <c r="K127" s="11" t="s">
        <v>35</v>
      </c>
      <c r="L127" s="11"/>
      <c r="M127" s="11" t="s">
        <v>37</v>
      </c>
      <c r="N127" s="11" t="s">
        <v>770</v>
      </c>
      <c r="O127" s="11" t="s">
        <v>181</v>
      </c>
      <c r="P127" s="11" t="s">
        <v>141</v>
      </c>
      <c r="Q127" s="14">
        <v>35000</v>
      </c>
      <c r="R127" s="14">
        <v>35000</v>
      </c>
      <c r="S127" s="14">
        <v>0</v>
      </c>
      <c r="T127" s="11" t="s">
        <v>42</v>
      </c>
      <c r="U127" s="11" t="s">
        <v>55</v>
      </c>
      <c r="V127" s="11" t="s">
        <v>32</v>
      </c>
      <c r="W127" s="53"/>
      <c r="X127" s="10">
        <f>DATE(YEAR(D127) + 3, MONTH(D127), DAY(D127))</f>
        <v>45979</v>
      </c>
      <c r="Y127" s="10">
        <f t="shared" si="11"/>
        <v>46071</v>
      </c>
      <c r="Z127" s="11" t="s">
        <v>33</v>
      </c>
      <c r="AA127" s="11" t="s">
        <v>44</v>
      </c>
      <c r="AB127" s="11" t="s">
        <v>33</v>
      </c>
      <c r="AC127" s="11" t="s">
        <v>587</v>
      </c>
    </row>
    <row r="128" spans="1:183" ht="46.5">
      <c r="A128" s="108" t="s">
        <v>771</v>
      </c>
      <c r="B128" s="58" t="s">
        <v>772</v>
      </c>
      <c r="C128" s="272" t="s">
        <v>773</v>
      </c>
      <c r="D128" s="142">
        <v>44466</v>
      </c>
      <c r="E128" s="142">
        <v>45107</v>
      </c>
      <c r="F128" s="108" t="s">
        <v>44</v>
      </c>
      <c r="G128" s="142">
        <v>45107</v>
      </c>
      <c r="H128" s="108" t="s">
        <v>32</v>
      </c>
      <c r="I128" s="108" t="s">
        <v>33</v>
      </c>
      <c r="J128" s="108" t="s">
        <v>774</v>
      </c>
      <c r="K128" s="108" t="s">
        <v>35</v>
      </c>
      <c r="L128" s="108" t="s">
        <v>775</v>
      </c>
      <c r="M128" s="108" t="s">
        <v>37</v>
      </c>
      <c r="N128" s="108" t="s">
        <v>85</v>
      </c>
      <c r="O128" s="108" t="s">
        <v>86</v>
      </c>
      <c r="P128" s="108" t="s">
        <v>54</v>
      </c>
      <c r="Q128" s="112">
        <v>30925</v>
      </c>
      <c r="R128" s="112">
        <v>30925</v>
      </c>
      <c r="S128" s="112">
        <v>0</v>
      </c>
      <c r="T128" s="108" t="s">
        <v>42</v>
      </c>
      <c r="U128" s="108" t="s">
        <v>89</v>
      </c>
      <c r="V128" s="108" t="s">
        <v>32</v>
      </c>
      <c r="W128" s="108" t="s">
        <v>33</v>
      </c>
      <c r="X128" s="86">
        <f>DATE(YEAR(D128) + 3, MONTH(D128), DAY(D128))</f>
        <v>45562</v>
      </c>
      <c r="Y128" s="86">
        <f>DATE(YEAR(E128) + 6, MONTH(E128), DAY(E128))</f>
        <v>47299</v>
      </c>
      <c r="Z128" s="108" t="s">
        <v>33</v>
      </c>
      <c r="AA128" s="86" t="s">
        <v>57</v>
      </c>
      <c r="AB128" s="108" t="s">
        <v>57</v>
      </c>
      <c r="AC128" s="108" t="s">
        <v>69</v>
      </c>
    </row>
    <row r="129" spans="1:29" ht="31">
      <c r="A129" s="273" t="s">
        <v>776</v>
      </c>
      <c r="B129" s="273" t="s">
        <v>777</v>
      </c>
      <c r="C129" s="273" t="s">
        <v>778</v>
      </c>
      <c r="D129" s="103">
        <v>44287</v>
      </c>
      <c r="E129" s="103">
        <v>45382</v>
      </c>
      <c r="F129" s="101" t="s">
        <v>44</v>
      </c>
      <c r="G129" s="103">
        <v>45382</v>
      </c>
      <c r="H129" s="101" t="s">
        <v>32</v>
      </c>
      <c r="I129" s="101" t="s">
        <v>33</v>
      </c>
      <c r="J129" s="273" t="s">
        <v>779</v>
      </c>
      <c r="K129" s="80" t="s">
        <v>35</v>
      </c>
      <c r="L129" s="198" t="s">
        <v>780</v>
      </c>
      <c r="M129" s="80" t="s">
        <v>37</v>
      </c>
      <c r="N129" s="273" t="s">
        <v>750</v>
      </c>
      <c r="O129" s="80" t="s">
        <v>390</v>
      </c>
      <c r="P129" s="101" t="s">
        <v>141</v>
      </c>
      <c r="Q129" s="201">
        <v>10000</v>
      </c>
      <c r="R129" s="201">
        <v>30000</v>
      </c>
      <c r="S129" s="111">
        <v>0</v>
      </c>
      <c r="T129" s="138" t="s">
        <v>88</v>
      </c>
      <c r="U129" s="80" t="s">
        <v>55</v>
      </c>
      <c r="V129" s="101" t="s">
        <v>32</v>
      </c>
      <c r="W129" s="101" t="s">
        <v>33</v>
      </c>
      <c r="X129" s="87">
        <f>DATE(YEAR(D129) + 3, MONTH(D129), DAY(D129))</f>
        <v>45383</v>
      </c>
      <c r="Y129" s="87">
        <f>DATE(YEAR(E129) + 3, MONTH(E129), DAY(E129))</f>
        <v>46477</v>
      </c>
      <c r="Z129" s="108" t="s">
        <v>33</v>
      </c>
      <c r="AA129" s="101" t="s">
        <v>44</v>
      </c>
      <c r="AB129" s="101" t="s">
        <v>33</v>
      </c>
      <c r="AC129" s="101"/>
    </row>
    <row r="130" spans="1:29" ht="43" customHeight="1">
      <c r="A130" s="8" t="s">
        <v>556</v>
      </c>
      <c r="B130" s="8" t="s">
        <v>557</v>
      </c>
      <c r="C130" s="274" t="s">
        <v>781</v>
      </c>
      <c r="D130" s="92">
        <v>44476</v>
      </c>
      <c r="E130" s="92">
        <v>45351</v>
      </c>
      <c r="F130" s="11"/>
      <c r="G130" s="10">
        <v>45351</v>
      </c>
      <c r="H130" s="11" t="s">
        <v>32</v>
      </c>
      <c r="I130" s="11" t="s">
        <v>33</v>
      </c>
      <c r="J130" s="8" t="s">
        <v>782</v>
      </c>
      <c r="K130" s="11" t="s">
        <v>35</v>
      </c>
      <c r="L130" s="8" t="s">
        <v>783</v>
      </c>
      <c r="M130" s="11" t="s">
        <v>37</v>
      </c>
      <c r="N130" s="11" t="s">
        <v>561</v>
      </c>
      <c r="O130" s="11" t="s">
        <v>53</v>
      </c>
      <c r="P130" s="11" t="s">
        <v>54</v>
      </c>
      <c r="Q130" s="14">
        <v>30000</v>
      </c>
      <c r="R130" s="14">
        <v>30000</v>
      </c>
      <c r="S130" s="14">
        <v>0</v>
      </c>
      <c r="T130" s="11" t="s">
        <v>42</v>
      </c>
      <c r="U130" s="11" t="s">
        <v>55</v>
      </c>
      <c r="V130" s="11" t="s">
        <v>32</v>
      </c>
      <c r="W130" s="141"/>
      <c r="X130" s="11"/>
      <c r="Y130" s="11"/>
      <c r="Z130" s="11" t="s">
        <v>57</v>
      </c>
      <c r="AA130" s="11" t="s">
        <v>44</v>
      </c>
      <c r="AB130" s="11" t="s">
        <v>33</v>
      </c>
      <c r="AC130" s="11" t="s">
        <v>58</v>
      </c>
    </row>
    <row r="131" spans="1:29" ht="93">
      <c r="A131" s="8" t="s">
        <v>784</v>
      </c>
      <c r="B131" s="8" t="s">
        <v>785</v>
      </c>
      <c r="C131" s="8" t="s">
        <v>786</v>
      </c>
      <c r="D131" s="29">
        <v>44651</v>
      </c>
      <c r="E131" s="29">
        <v>44834</v>
      </c>
      <c r="F131" s="11" t="s">
        <v>44</v>
      </c>
      <c r="G131" s="29">
        <v>44834</v>
      </c>
      <c r="H131" s="11" t="s">
        <v>32</v>
      </c>
      <c r="I131" s="11" t="s">
        <v>33</v>
      </c>
      <c r="J131" s="11" t="s">
        <v>787</v>
      </c>
      <c r="K131" s="11" t="s">
        <v>44</v>
      </c>
      <c r="L131" s="11">
        <v>1336844</v>
      </c>
      <c r="M131" s="11" t="s">
        <v>37</v>
      </c>
      <c r="N131" s="11" t="s">
        <v>788</v>
      </c>
      <c r="O131" s="11" t="s">
        <v>66</v>
      </c>
      <c r="P131" s="11" t="s">
        <v>141</v>
      </c>
      <c r="Q131" s="14">
        <v>30000</v>
      </c>
      <c r="R131" s="14">
        <v>30000</v>
      </c>
      <c r="S131" s="228">
        <v>0</v>
      </c>
      <c r="T131" s="11" t="s">
        <v>88</v>
      </c>
      <c r="U131" s="11" t="s">
        <v>55</v>
      </c>
      <c r="V131" s="11" t="s">
        <v>32</v>
      </c>
      <c r="W131" s="53"/>
      <c r="X131" s="10">
        <f>DATE(YEAR(D131) + 3, MONTH(D131), DAY(D131))</f>
        <v>45747</v>
      </c>
      <c r="Y131" s="10">
        <f>DATE(YEAR(E131) + 3, MONTH(E131), DAY(E131))</f>
        <v>45930</v>
      </c>
      <c r="Z131" s="14" t="s">
        <v>33</v>
      </c>
      <c r="AA131" s="11" t="s">
        <v>44</v>
      </c>
      <c r="AB131" s="11" t="s">
        <v>33</v>
      </c>
      <c r="AC131" s="11"/>
    </row>
    <row r="132" spans="1:29" ht="31">
      <c r="A132" s="11" t="s">
        <v>789</v>
      </c>
      <c r="B132" s="8" t="s">
        <v>790</v>
      </c>
      <c r="C132" s="8" t="s">
        <v>790</v>
      </c>
      <c r="D132" s="92">
        <v>44788</v>
      </c>
      <c r="E132" s="92">
        <v>45016</v>
      </c>
      <c r="F132" s="11" t="s">
        <v>44</v>
      </c>
      <c r="G132" s="10">
        <v>45016</v>
      </c>
      <c r="H132" s="11" t="s">
        <v>32</v>
      </c>
      <c r="I132" s="11" t="s">
        <v>33</v>
      </c>
      <c r="J132" s="11" t="s">
        <v>791</v>
      </c>
      <c r="K132" s="11" t="s">
        <v>35</v>
      </c>
      <c r="L132" s="12" t="s">
        <v>792</v>
      </c>
      <c r="M132" s="11" t="s">
        <v>37</v>
      </c>
      <c r="N132" s="11" t="s">
        <v>654</v>
      </c>
      <c r="O132" s="11" t="s">
        <v>86</v>
      </c>
      <c r="P132" s="11" t="s">
        <v>54</v>
      </c>
      <c r="Q132" s="14">
        <v>30000</v>
      </c>
      <c r="R132" s="14">
        <v>30000</v>
      </c>
      <c r="S132" s="14">
        <v>0</v>
      </c>
      <c r="T132" s="11" t="s">
        <v>42</v>
      </c>
      <c r="U132" s="11" t="s">
        <v>55</v>
      </c>
      <c r="V132" s="11" t="s">
        <v>32</v>
      </c>
      <c r="W132" s="53"/>
      <c r="X132" s="10">
        <f>DATE(YEAR(D132) + 3, MONTH(D132), DAY(D132))</f>
        <v>45884</v>
      </c>
      <c r="Y132" s="10">
        <f>DATE(YEAR(E132) + 3, MONTH(E132), DAY(E132))</f>
        <v>46112</v>
      </c>
      <c r="Z132" s="11" t="s">
        <v>33</v>
      </c>
      <c r="AA132" s="11" t="s">
        <v>44</v>
      </c>
      <c r="AB132" s="11" t="s">
        <v>33</v>
      </c>
      <c r="AC132" s="11" t="s">
        <v>45</v>
      </c>
    </row>
    <row r="133" spans="1:29" ht="93">
      <c r="A133" s="8" t="s">
        <v>793</v>
      </c>
      <c r="B133" s="8" t="s">
        <v>794</v>
      </c>
      <c r="C133" s="8" t="s">
        <v>795</v>
      </c>
      <c r="D133" s="9">
        <v>44440</v>
      </c>
      <c r="E133" s="9">
        <v>44774</v>
      </c>
      <c r="F133" s="11" t="s">
        <v>44</v>
      </c>
      <c r="G133" s="10">
        <v>44774</v>
      </c>
      <c r="H133" s="11" t="s">
        <v>32</v>
      </c>
      <c r="I133" s="11" t="s">
        <v>33</v>
      </c>
      <c r="J133" s="8" t="s">
        <v>796</v>
      </c>
      <c r="K133" s="11" t="s">
        <v>35</v>
      </c>
      <c r="L133" s="12" t="s">
        <v>797</v>
      </c>
      <c r="M133" s="11" t="s">
        <v>37</v>
      </c>
      <c r="N133" s="8" t="s">
        <v>798</v>
      </c>
      <c r="O133" s="11" t="s">
        <v>53</v>
      </c>
      <c r="P133" s="11" t="s">
        <v>54</v>
      </c>
      <c r="Q133" s="59">
        <v>29935</v>
      </c>
      <c r="R133" s="59">
        <v>29935</v>
      </c>
      <c r="S133" s="14">
        <v>0</v>
      </c>
      <c r="T133" s="11" t="s">
        <v>88</v>
      </c>
      <c r="U133" s="11" t="s">
        <v>89</v>
      </c>
      <c r="V133" s="11" t="s">
        <v>32</v>
      </c>
      <c r="W133" s="53"/>
      <c r="X133" s="10">
        <f t="shared" ref="X133:X162" si="12">DATE(YEAR(D133) + 3, MONTH(D133), DAY(D133))</f>
        <v>45536</v>
      </c>
      <c r="Y133" s="10">
        <f>DATE(YEAR(E133) + 6, MONTH(E133), DAY(E133))</f>
        <v>46966</v>
      </c>
      <c r="Z133" s="11" t="s">
        <v>33</v>
      </c>
      <c r="AA133" s="10" t="s">
        <v>44</v>
      </c>
      <c r="AB133" s="11" t="s">
        <v>33</v>
      </c>
      <c r="AC133" s="11"/>
    </row>
    <row r="134" spans="1:29">
      <c r="A134" s="8" t="s">
        <v>799</v>
      </c>
      <c r="B134" s="8" t="s">
        <v>800</v>
      </c>
      <c r="C134" s="8" t="s">
        <v>801</v>
      </c>
      <c r="D134" s="275">
        <v>44287</v>
      </c>
      <c r="E134" s="29">
        <v>45016</v>
      </c>
      <c r="F134" s="8" t="s">
        <v>57</v>
      </c>
      <c r="G134" s="29">
        <v>45382</v>
      </c>
      <c r="H134" s="8" t="s">
        <v>32</v>
      </c>
      <c r="I134" s="11" t="s">
        <v>33</v>
      </c>
      <c r="J134" s="8" t="s">
        <v>802</v>
      </c>
      <c r="K134" s="11" t="s">
        <v>44</v>
      </c>
      <c r="L134" s="12" t="s">
        <v>803</v>
      </c>
      <c r="M134" s="8" t="s">
        <v>37</v>
      </c>
      <c r="N134" s="8" t="s">
        <v>804</v>
      </c>
      <c r="O134" s="8" t="s">
        <v>205</v>
      </c>
      <c r="P134" s="8" t="s">
        <v>40</v>
      </c>
      <c r="Q134" s="13">
        <f>R134/2</f>
        <v>14415</v>
      </c>
      <c r="R134" s="13">
        <v>28830</v>
      </c>
      <c r="S134" s="30">
        <v>0</v>
      </c>
      <c r="T134" s="11" t="s">
        <v>88</v>
      </c>
      <c r="U134" s="8" t="s">
        <v>55</v>
      </c>
      <c r="V134" s="31" t="s">
        <v>32</v>
      </c>
      <c r="W134" s="53"/>
      <c r="X134" s="10">
        <f t="shared" si="12"/>
        <v>45383</v>
      </c>
      <c r="Y134" s="10">
        <f>DATE(YEAR(E134) + 3, MONTH(E134), DAY(E134))</f>
        <v>46112</v>
      </c>
      <c r="Z134" s="10"/>
      <c r="AA134" s="10" t="s">
        <v>44</v>
      </c>
      <c r="AB134" s="10" t="s">
        <v>33</v>
      </c>
      <c r="AC134" s="10" t="s">
        <v>69</v>
      </c>
    </row>
    <row r="135" spans="1:29" ht="31">
      <c r="A135" s="8" t="s">
        <v>805</v>
      </c>
      <c r="B135" s="8" t="s">
        <v>806</v>
      </c>
      <c r="C135" s="8" t="s">
        <v>807</v>
      </c>
      <c r="D135" s="9">
        <v>44390</v>
      </c>
      <c r="E135" s="9">
        <v>44760</v>
      </c>
      <c r="F135" s="11" t="s">
        <v>44</v>
      </c>
      <c r="G135" s="9">
        <v>44760</v>
      </c>
      <c r="H135" s="11" t="s">
        <v>32</v>
      </c>
      <c r="I135" s="11" t="s">
        <v>33</v>
      </c>
      <c r="J135" s="8" t="s">
        <v>808</v>
      </c>
      <c r="K135" s="11" t="s">
        <v>35</v>
      </c>
      <c r="L135" s="11">
        <v>10600963</v>
      </c>
      <c r="M135" s="8" t="s">
        <v>37</v>
      </c>
      <c r="N135" s="8" t="s">
        <v>155</v>
      </c>
      <c r="O135" s="8" t="s">
        <v>205</v>
      </c>
      <c r="P135" s="8" t="s">
        <v>40</v>
      </c>
      <c r="Q135" s="59">
        <v>27000</v>
      </c>
      <c r="R135" s="59">
        <v>27000</v>
      </c>
      <c r="S135" s="14">
        <v>0</v>
      </c>
      <c r="T135" s="11" t="s">
        <v>88</v>
      </c>
      <c r="U135" s="11" t="s">
        <v>89</v>
      </c>
      <c r="V135" s="11" t="s">
        <v>32</v>
      </c>
      <c r="W135" s="53"/>
      <c r="X135" s="10">
        <f t="shared" si="12"/>
        <v>45486</v>
      </c>
      <c r="Y135" s="10">
        <f>DATE(YEAR(E135) + 6, MONTH(E135), DAY(E135))</f>
        <v>46952</v>
      </c>
      <c r="Z135" s="11" t="s">
        <v>44</v>
      </c>
      <c r="AA135" s="11" t="s">
        <v>57</v>
      </c>
      <c r="AB135" s="11" t="s">
        <v>57</v>
      </c>
      <c r="AC135" s="11" t="s">
        <v>69</v>
      </c>
    </row>
    <row r="136" spans="1:29" ht="115.5" customHeight="1">
      <c r="A136" s="11" t="s">
        <v>809</v>
      </c>
      <c r="B136" s="8" t="s">
        <v>810</v>
      </c>
      <c r="C136" s="8" t="s">
        <v>811</v>
      </c>
      <c r="D136" s="92">
        <v>44489</v>
      </c>
      <c r="E136" s="92">
        <v>44927</v>
      </c>
      <c r="F136" s="11" t="s">
        <v>44</v>
      </c>
      <c r="G136" s="10">
        <v>44927</v>
      </c>
      <c r="H136" s="11" t="s">
        <v>32</v>
      </c>
      <c r="I136" s="11" t="s">
        <v>33</v>
      </c>
      <c r="J136" s="11" t="s">
        <v>812</v>
      </c>
      <c r="K136" s="11" t="s">
        <v>44</v>
      </c>
      <c r="L136" s="11" t="s">
        <v>813</v>
      </c>
      <c r="M136" s="11" t="s">
        <v>37</v>
      </c>
      <c r="N136" s="11" t="s">
        <v>814</v>
      </c>
      <c r="O136" s="11" t="s">
        <v>350</v>
      </c>
      <c r="P136" s="11" t="s">
        <v>126</v>
      </c>
      <c r="Q136" s="14">
        <v>25000</v>
      </c>
      <c r="R136" s="14">
        <v>25000</v>
      </c>
      <c r="S136" s="228">
        <v>0</v>
      </c>
      <c r="T136" s="11" t="s">
        <v>88</v>
      </c>
      <c r="U136" s="11" t="s">
        <v>55</v>
      </c>
      <c r="V136" s="11" t="s">
        <v>32</v>
      </c>
      <c r="W136" s="8" t="s">
        <v>815</v>
      </c>
      <c r="X136" s="10">
        <f t="shared" si="12"/>
        <v>45585</v>
      </c>
      <c r="Y136" s="10">
        <f>DATE(YEAR(E136) + 3, MONTH(E136), DAY(E136))</f>
        <v>46023</v>
      </c>
      <c r="Z136" s="14" t="s">
        <v>33</v>
      </c>
      <c r="AA136" s="11" t="s">
        <v>44</v>
      </c>
      <c r="AB136" s="11" t="s">
        <v>33</v>
      </c>
      <c r="AC136" s="11"/>
    </row>
    <row r="137" spans="1:29" ht="93">
      <c r="A137" s="8" t="s">
        <v>816</v>
      </c>
      <c r="B137" s="58" t="s">
        <v>817</v>
      </c>
      <c r="C137" s="8" t="s">
        <v>818</v>
      </c>
      <c r="D137" s="29">
        <v>44594</v>
      </c>
      <c r="E137" s="29">
        <v>44786</v>
      </c>
      <c r="F137" s="11" t="s">
        <v>44</v>
      </c>
      <c r="G137" s="29">
        <v>44786</v>
      </c>
      <c r="H137" s="11" t="s">
        <v>32</v>
      </c>
      <c r="I137" s="11" t="s">
        <v>33</v>
      </c>
      <c r="J137" s="11" t="s">
        <v>546</v>
      </c>
      <c r="K137" s="11" t="s">
        <v>44</v>
      </c>
      <c r="L137" s="8" t="s">
        <v>819</v>
      </c>
      <c r="M137" s="11" t="s">
        <v>37</v>
      </c>
      <c r="N137" s="11" t="s">
        <v>820</v>
      </c>
      <c r="O137" s="11" t="s">
        <v>374</v>
      </c>
      <c r="P137" s="11" t="s">
        <v>141</v>
      </c>
      <c r="Q137" s="14">
        <v>25000</v>
      </c>
      <c r="R137" s="14">
        <v>25000</v>
      </c>
      <c r="S137" s="228">
        <v>0</v>
      </c>
      <c r="T137" s="11" t="s">
        <v>88</v>
      </c>
      <c r="U137" s="11" t="s">
        <v>55</v>
      </c>
      <c r="V137" s="11" t="s">
        <v>32</v>
      </c>
      <c r="W137" s="53"/>
      <c r="X137" s="10">
        <f t="shared" si="12"/>
        <v>45690</v>
      </c>
      <c r="Y137" s="10">
        <f>DATE(YEAR(E137) + 3, MONTH(E137), DAY(E137))</f>
        <v>45882</v>
      </c>
      <c r="Z137" s="14" t="s">
        <v>33</v>
      </c>
      <c r="AA137" s="11" t="s">
        <v>44</v>
      </c>
      <c r="AB137" s="11" t="s">
        <v>33</v>
      </c>
      <c r="AC137" s="11"/>
    </row>
    <row r="138" spans="1:29" ht="77.5">
      <c r="A138" s="105" t="s">
        <v>821</v>
      </c>
      <c r="B138" s="80" t="s">
        <v>822</v>
      </c>
      <c r="C138" s="126" t="s">
        <v>823</v>
      </c>
      <c r="D138" s="142">
        <v>44341</v>
      </c>
      <c r="E138" s="142">
        <v>45070</v>
      </c>
      <c r="F138" s="108" t="s">
        <v>44</v>
      </c>
      <c r="G138" s="142">
        <v>45070</v>
      </c>
      <c r="H138" s="108" t="s">
        <v>49</v>
      </c>
      <c r="I138" s="108" t="s">
        <v>33</v>
      </c>
      <c r="J138" s="108" t="s">
        <v>824</v>
      </c>
      <c r="K138" s="108" t="s">
        <v>44</v>
      </c>
      <c r="L138" s="108">
        <v>1649776</v>
      </c>
      <c r="M138" s="108" t="s">
        <v>37</v>
      </c>
      <c r="N138" s="108" t="s">
        <v>825</v>
      </c>
      <c r="O138" s="58" t="s">
        <v>390</v>
      </c>
      <c r="P138" s="58" t="s">
        <v>141</v>
      </c>
      <c r="Q138" s="112">
        <v>12240</v>
      </c>
      <c r="R138" s="112">
        <v>24240</v>
      </c>
      <c r="S138" s="112">
        <v>0</v>
      </c>
      <c r="T138" s="108" t="s">
        <v>88</v>
      </c>
      <c r="U138" s="108" t="s">
        <v>55</v>
      </c>
      <c r="V138" s="108" t="s">
        <v>49</v>
      </c>
      <c r="W138" s="113"/>
      <c r="X138" s="86">
        <f t="shared" si="12"/>
        <v>45437</v>
      </c>
      <c r="Y138" s="86">
        <f>DATE(YEAR(E138) + 6, MONTH(E138), DAY(E138))</f>
        <v>47262</v>
      </c>
      <c r="Z138" s="108"/>
      <c r="AA138" s="86" t="s">
        <v>44</v>
      </c>
      <c r="AB138" s="108" t="s">
        <v>33</v>
      </c>
      <c r="AC138" s="108" t="s">
        <v>69</v>
      </c>
    </row>
    <row r="139" spans="1:29" ht="33.65" customHeight="1">
      <c r="A139" s="139" t="s">
        <v>826</v>
      </c>
      <c r="B139" s="80" t="s">
        <v>827</v>
      </c>
      <c r="C139" s="139" t="s">
        <v>828</v>
      </c>
      <c r="D139" s="103">
        <v>44075</v>
      </c>
      <c r="E139" s="103">
        <v>45170</v>
      </c>
      <c r="F139" s="45" t="s">
        <v>44</v>
      </c>
      <c r="G139" s="151">
        <v>45170</v>
      </c>
      <c r="H139" s="47" t="s">
        <v>49</v>
      </c>
      <c r="I139" s="47" t="s">
        <v>33</v>
      </c>
      <c r="J139" s="276" t="s">
        <v>829</v>
      </c>
      <c r="K139" s="45" t="s">
        <v>35</v>
      </c>
      <c r="L139" s="57" t="s">
        <v>830</v>
      </c>
      <c r="M139" s="45" t="s">
        <v>37</v>
      </c>
      <c r="N139" s="277" t="s">
        <v>831</v>
      </c>
      <c r="O139" s="276" t="s">
        <v>832</v>
      </c>
      <c r="P139" s="61" t="s">
        <v>40</v>
      </c>
      <c r="Q139" s="152">
        <v>8000</v>
      </c>
      <c r="R139" s="152">
        <v>24000</v>
      </c>
      <c r="S139" s="52">
        <v>0</v>
      </c>
      <c r="T139" s="61" t="s">
        <v>88</v>
      </c>
      <c r="U139" s="45" t="s">
        <v>55</v>
      </c>
      <c r="V139" s="47" t="s">
        <v>32</v>
      </c>
      <c r="W139" s="47" t="s">
        <v>33</v>
      </c>
      <c r="X139" s="86">
        <f t="shared" si="12"/>
        <v>45170</v>
      </c>
      <c r="Y139" s="86">
        <f>DATE(YEAR(E139) + 3, MONTH(E139), DAY(E139))</f>
        <v>46266</v>
      </c>
      <c r="Z139" s="47" t="s">
        <v>33</v>
      </c>
      <c r="AA139" s="47" t="s">
        <v>44</v>
      </c>
      <c r="AB139" s="47" t="s">
        <v>33</v>
      </c>
      <c r="AC139" s="47"/>
    </row>
    <row r="140" spans="1:29" ht="46.5">
      <c r="A140" s="88" t="s">
        <v>833</v>
      </c>
      <c r="B140" s="8" t="s">
        <v>834</v>
      </c>
      <c r="C140" s="8" t="s">
        <v>835</v>
      </c>
      <c r="D140" s="9">
        <v>44409</v>
      </c>
      <c r="E140" s="9">
        <v>45138</v>
      </c>
      <c r="F140" s="106" t="s">
        <v>44</v>
      </c>
      <c r="G140" s="81">
        <v>45138</v>
      </c>
      <c r="H140" s="101" t="s">
        <v>32</v>
      </c>
      <c r="I140" s="101" t="s">
        <v>33</v>
      </c>
      <c r="J140" s="80" t="s">
        <v>836</v>
      </c>
      <c r="K140" s="101" t="s">
        <v>35</v>
      </c>
      <c r="L140" s="177" t="s">
        <v>837</v>
      </c>
      <c r="M140" s="80" t="s">
        <v>37</v>
      </c>
      <c r="N140" s="80" t="s">
        <v>452</v>
      </c>
      <c r="O140" s="101" t="s">
        <v>295</v>
      </c>
      <c r="P140" s="80" t="s">
        <v>67</v>
      </c>
      <c r="Q140" s="278">
        <v>24000</v>
      </c>
      <c r="R140" s="278">
        <v>24000</v>
      </c>
      <c r="S140" s="107">
        <v>0</v>
      </c>
      <c r="T140" s="101" t="s">
        <v>88</v>
      </c>
      <c r="U140" s="101" t="s">
        <v>89</v>
      </c>
      <c r="V140" s="101" t="s">
        <v>32</v>
      </c>
      <c r="W140" s="279"/>
      <c r="X140" s="87">
        <f t="shared" si="12"/>
        <v>45505</v>
      </c>
      <c r="Y140" s="87">
        <f>DATE(YEAR(E140) + 6, MONTH(E140), DAY(E140))</f>
        <v>47330</v>
      </c>
      <c r="Z140" s="106" t="s">
        <v>33</v>
      </c>
      <c r="AA140" s="101" t="s">
        <v>44</v>
      </c>
      <c r="AB140" s="101" t="s">
        <v>33</v>
      </c>
      <c r="AC140" s="101"/>
    </row>
    <row r="141" spans="1:29" ht="62">
      <c r="A141" s="8" t="s">
        <v>838</v>
      </c>
      <c r="B141" s="27" t="s">
        <v>839</v>
      </c>
      <c r="C141" s="27" t="s">
        <v>840</v>
      </c>
      <c r="D141" s="172">
        <v>44562</v>
      </c>
      <c r="E141" s="172">
        <v>45016</v>
      </c>
      <c r="F141" s="11" t="s">
        <v>44</v>
      </c>
      <c r="G141" s="92">
        <v>45016</v>
      </c>
      <c r="H141" s="11" t="s">
        <v>32</v>
      </c>
      <c r="I141" s="11" t="s">
        <v>33</v>
      </c>
      <c r="J141" s="11" t="s">
        <v>841</v>
      </c>
      <c r="K141" s="11" t="s">
        <v>44</v>
      </c>
      <c r="L141" s="11" t="s">
        <v>842</v>
      </c>
      <c r="M141" s="11" t="s">
        <v>37</v>
      </c>
      <c r="N141" s="11" t="s">
        <v>367</v>
      </c>
      <c r="O141" s="11" t="s">
        <v>53</v>
      </c>
      <c r="P141" s="11" t="s">
        <v>54</v>
      </c>
      <c r="Q141" s="14">
        <v>22000</v>
      </c>
      <c r="R141" s="14">
        <v>22000</v>
      </c>
      <c r="S141" s="228">
        <v>0</v>
      </c>
      <c r="T141" s="11" t="s">
        <v>88</v>
      </c>
      <c r="U141" s="7" t="s">
        <v>55</v>
      </c>
      <c r="V141" s="11" t="s">
        <v>32</v>
      </c>
      <c r="W141" s="53"/>
      <c r="X141" s="10">
        <f t="shared" si="12"/>
        <v>45658</v>
      </c>
      <c r="Y141" s="10">
        <f>DATE(YEAR(E141) + 3, MONTH(E141), DAY(E141))</f>
        <v>46112</v>
      </c>
      <c r="Z141" s="14" t="s">
        <v>33</v>
      </c>
      <c r="AA141" s="11" t="s">
        <v>44</v>
      </c>
      <c r="AB141" s="11" t="s">
        <v>33</v>
      </c>
      <c r="AC141" s="11"/>
    </row>
    <row r="142" spans="1:29">
      <c r="A142" s="105" t="s">
        <v>843</v>
      </c>
      <c r="B142" s="58" t="s">
        <v>844</v>
      </c>
      <c r="C142" s="123" t="s">
        <v>844</v>
      </c>
      <c r="D142" s="262">
        <v>43556</v>
      </c>
      <c r="E142" s="262">
        <v>44651</v>
      </c>
      <c r="F142" s="143" t="s">
        <v>44</v>
      </c>
      <c r="G142" s="262">
        <v>44651</v>
      </c>
      <c r="H142" s="123" t="s">
        <v>49</v>
      </c>
      <c r="I142" s="108" t="s">
        <v>33</v>
      </c>
      <c r="J142" s="58" t="s">
        <v>845</v>
      </c>
      <c r="K142" s="123" t="s">
        <v>35</v>
      </c>
      <c r="L142" s="280" t="s">
        <v>846</v>
      </c>
      <c r="M142" s="58" t="s">
        <v>37</v>
      </c>
      <c r="N142" s="58" t="s">
        <v>847</v>
      </c>
      <c r="O142" s="58" t="s">
        <v>205</v>
      </c>
      <c r="P142" s="58" t="s">
        <v>67</v>
      </c>
      <c r="Q142" s="128">
        <v>5250</v>
      </c>
      <c r="R142" s="128">
        <v>21000</v>
      </c>
      <c r="S142" s="259">
        <v>0</v>
      </c>
      <c r="T142" s="123" t="s">
        <v>79</v>
      </c>
      <c r="U142" s="58" t="s">
        <v>55</v>
      </c>
      <c r="V142" s="123" t="s">
        <v>32</v>
      </c>
      <c r="W142" s="108" t="s">
        <v>33</v>
      </c>
      <c r="X142" s="86">
        <f t="shared" si="12"/>
        <v>44652</v>
      </c>
      <c r="Y142" s="86">
        <f>DATE(YEAR(E142) + 3, MONTH(E142), DAY(E142))</f>
        <v>45747</v>
      </c>
      <c r="Z142" s="108" t="s">
        <v>44</v>
      </c>
      <c r="AA142" s="108" t="s">
        <v>44</v>
      </c>
      <c r="AB142" s="108" t="s">
        <v>33</v>
      </c>
      <c r="AC142" s="123" t="s">
        <v>69</v>
      </c>
    </row>
    <row r="143" spans="1:29" ht="93">
      <c r="A143" s="195" t="s">
        <v>848</v>
      </c>
      <c r="B143" s="195" t="s">
        <v>849</v>
      </c>
      <c r="C143" s="195" t="s">
        <v>850</v>
      </c>
      <c r="D143" s="92">
        <v>44263</v>
      </c>
      <c r="E143" s="92">
        <v>44681</v>
      </c>
      <c r="F143" s="11" t="s">
        <v>44</v>
      </c>
      <c r="G143" s="92">
        <v>44681</v>
      </c>
      <c r="H143" s="11" t="s">
        <v>32</v>
      </c>
      <c r="I143" s="11" t="s">
        <v>33</v>
      </c>
      <c r="J143" s="195" t="s">
        <v>851</v>
      </c>
      <c r="K143" s="8" t="s">
        <v>35</v>
      </c>
      <c r="L143" s="100" t="s">
        <v>852</v>
      </c>
      <c r="M143" s="8" t="s">
        <v>37</v>
      </c>
      <c r="N143" s="195" t="s">
        <v>853</v>
      </c>
      <c r="O143" s="195" t="s">
        <v>854</v>
      </c>
      <c r="P143" s="11" t="s">
        <v>54</v>
      </c>
      <c r="Q143" s="13">
        <v>20000</v>
      </c>
      <c r="R143" s="13">
        <v>20000</v>
      </c>
      <c r="S143" s="30">
        <v>0</v>
      </c>
      <c r="T143" s="31" t="s">
        <v>88</v>
      </c>
      <c r="U143" s="8" t="s">
        <v>55</v>
      </c>
      <c r="V143" s="11" t="s">
        <v>32</v>
      </c>
      <c r="W143" s="11" t="s">
        <v>33</v>
      </c>
      <c r="X143" s="10">
        <f t="shared" si="12"/>
        <v>45359</v>
      </c>
      <c r="Y143" s="10">
        <f>DATE(YEAR(E143) + 3, MONTH(E143), DAY(E143))</f>
        <v>45777</v>
      </c>
      <c r="Z143" s="11" t="s">
        <v>33</v>
      </c>
      <c r="AA143" s="11" t="s">
        <v>44</v>
      </c>
      <c r="AB143" s="11" t="s">
        <v>33</v>
      </c>
      <c r="AC143" s="11"/>
    </row>
    <row r="144" spans="1:29" ht="93">
      <c r="A144" s="8" t="s">
        <v>855</v>
      </c>
      <c r="B144" s="8" t="s">
        <v>856</v>
      </c>
      <c r="C144" s="8" t="s">
        <v>857</v>
      </c>
      <c r="D144" s="29">
        <v>44562</v>
      </c>
      <c r="E144" s="29">
        <v>44681</v>
      </c>
      <c r="F144" s="11" t="s">
        <v>44</v>
      </c>
      <c r="G144" s="29">
        <v>44681</v>
      </c>
      <c r="H144" s="11" t="s">
        <v>32</v>
      </c>
      <c r="I144" s="11" t="s">
        <v>33</v>
      </c>
      <c r="J144" s="11" t="s">
        <v>858</v>
      </c>
      <c r="K144" s="11" t="s">
        <v>44</v>
      </c>
      <c r="L144" s="11">
        <v>9724183</v>
      </c>
      <c r="M144" s="11" t="s">
        <v>37</v>
      </c>
      <c r="N144" s="11" t="s">
        <v>367</v>
      </c>
      <c r="O144" s="11" t="s">
        <v>53</v>
      </c>
      <c r="P144" s="11" t="s">
        <v>54</v>
      </c>
      <c r="Q144" s="14">
        <v>20000</v>
      </c>
      <c r="R144" s="14">
        <v>20000</v>
      </c>
      <c r="S144" s="228">
        <v>0</v>
      </c>
      <c r="T144" s="11" t="s">
        <v>88</v>
      </c>
      <c r="U144" s="11" t="s">
        <v>55</v>
      </c>
      <c r="V144" s="11" t="s">
        <v>32</v>
      </c>
      <c r="W144" s="53"/>
      <c r="X144" s="10">
        <f t="shared" si="12"/>
        <v>45658</v>
      </c>
      <c r="Y144" s="10">
        <f>DATE(YEAR(E144) + 3, MONTH(E144), DAY(E144))</f>
        <v>45777</v>
      </c>
      <c r="Z144" s="14" t="s">
        <v>33</v>
      </c>
      <c r="AA144" s="11" t="s">
        <v>44</v>
      </c>
      <c r="AB144" s="11" t="s">
        <v>33</v>
      </c>
      <c r="AC144" s="11"/>
    </row>
    <row r="145" spans="1:183" ht="46.5">
      <c r="A145" s="11" t="s">
        <v>859</v>
      </c>
      <c r="B145" s="231" t="s">
        <v>860</v>
      </c>
      <c r="C145" s="241" t="s">
        <v>861</v>
      </c>
      <c r="D145" s="281">
        <v>44714</v>
      </c>
      <c r="E145" s="92">
        <v>44959</v>
      </c>
      <c r="F145" s="11" t="s">
        <v>44</v>
      </c>
      <c r="G145" s="10">
        <v>44959</v>
      </c>
      <c r="H145" s="11" t="s">
        <v>32</v>
      </c>
      <c r="I145" s="11" t="s">
        <v>33</v>
      </c>
      <c r="J145" s="11" t="s">
        <v>862</v>
      </c>
      <c r="K145" s="11" t="s">
        <v>44</v>
      </c>
      <c r="L145" s="11">
        <v>4087225</v>
      </c>
      <c r="M145" s="11" t="s">
        <v>37</v>
      </c>
      <c r="N145" s="11" t="s">
        <v>863</v>
      </c>
      <c r="O145" s="11" t="s">
        <v>368</v>
      </c>
      <c r="P145" s="11" t="s">
        <v>54</v>
      </c>
      <c r="Q145" s="282">
        <v>20000</v>
      </c>
      <c r="R145" s="282">
        <v>20000</v>
      </c>
      <c r="S145" s="14">
        <v>0</v>
      </c>
      <c r="T145" s="11" t="s">
        <v>79</v>
      </c>
      <c r="U145" s="11" t="s">
        <v>55</v>
      </c>
      <c r="V145" s="11" t="s">
        <v>32</v>
      </c>
      <c r="W145" s="53"/>
      <c r="X145" s="10">
        <f t="shared" si="12"/>
        <v>45810</v>
      </c>
      <c r="Y145" s="10">
        <f>DATE(YEAR(E145) + 3, MONTH(E145), DAY(E145))</f>
        <v>46055</v>
      </c>
      <c r="Z145" s="11" t="s">
        <v>33</v>
      </c>
      <c r="AA145" s="11" t="s">
        <v>44</v>
      </c>
      <c r="AB145" s="11" t="s">
        <v>33</v>
      </c>
      <c r="AC145" s="11"/>
    </row>
    <row r="146" spans="1:183" ht="46.5">
      <c r="A146" s="11" t="s">
        <v>864</v>
      </c>
      <c r="B146" s="91" t="s">
        <v>865</v>
      </c>
      <c r="C146" s="8" t="s">
        <v>866</v>
      </c>
      <c r="D146" s="283">
        <v>44927</v>
      </c>
      <c r="E146" s="92">
        <v>45078</v>
      </c>
      <c r="F146" s="11" t="s">
        <v>44</v>
      </c>
      <c r="G146" s="10">
        <v>45078</v>
      </c>
      <c r="H146" s="11" t="s">
        <v>32</v>
      </c>
      <c r="I146" s="11" t="s">
        <v>33</v>
      </c>
      <c r="J146" s="8" t="s">
        <v>867</v>
      </c>
      <c r="K146" s="11" t="s">
        <v>868</v>
      </c>
      <c r="L146" s="11"/>
      <c r="M146" s="11" t="s">
        <v>37</v>
      </c>
      <c r="N146" s="11" t="s">
        <v>869</v>
      </c>
      <c r="O146" s="11" t="s">
        <v>86</v>
      </c>
      <c r="P146" s="11" t="s">
        <v>54</v>
      </c>
      <c r="Q146" s="14">
        <v>20000</v>
      </c>
      <c r="R146" s="14">
        <v>20000</v>
      </c>
      <c r="S146" s="14">
        <v>0</v>
      </c>
      <c r="T146" s="11" t="s">
        <v>79</v>
      </c>
      <c r="U146" s="7" t="s">
        <v>89</v>
      </c>
      <c r="V146" s="11" t="s">
        <v>32</v>
      </c>
      <c r="W146" s="131" t="s">
        <v>870</v>
      </c>
      <c r="X146" s="10">
        <f t="shared" si="12"/>
        <v>46023</v>
      </c>
      <c r="Y146" s="10">
        <f>DATE(YEAR(E146) + 6, MONTH(E146), DAY(E146))</f>
        <v>47270</v>
      </c>
      <c r="Z146" s="11" t="s">
        <v>33</v>
      </c>
      <c r="AA146" s="11" t="s">
        <v>44</v>
      </c>
      <c r="AB146" s="11" t="s">
        <v>33</v>
      </c>
      <c r="AC146" s="11"/>
    </row>
    <row r="147" spans="1:183" ht="124">
      <c r="A147" s="8" t="s">
        <v>871</v>
      </c>
      <c r="B147" s="8" t="s">
        <v>872</v>
      </c>
      <c r="C147" s="8" t="s">
        <v>873</v>
      </c>
      <c r="D147" s="9">
        <v>44341</v>
      </c>
      <c r="E147" s="9">
        <v>45436</v>
      </c>
      <c r="F147" s="11" t="s">
        <v>44</v>
      </c>
      <c r="G147" s="9">
        <v>45436</v>
      </c>
      <c r="H147" s="11" t="s">
        <v>32</v>
      </c>
      <c r="I147" s="11" t="s">
        <v>33</v>
      </c>
      <c r="J147" s="8" t="s">
        <v>874</v>
      </c>
      <c r="K147" s="11" t="s">
        <v>44</v>
      </c>
      <c r="L147" s="12" t="s">
        <v>875</v>
      </c>
      <c r="M147" s="8" t="s">
        <v>37</v>
      </c>
      <c r="N147" s="8" t="s">
        <v>628</v>
      </c>
      <c r="O147" s="146" t="s">
        <v>832</v>
      </c>
      <c r="P147" s="8" t="s">
        <v>40</v>
      </c>
      <c r="Q147" s="63">
        <v>6643.2</v>
      </c>
      <c r="R147" s="63">
        <v>19929.599999999999</v>
      </c>
      <c r="S147" s="14">
        <v>0</v>
      </c>
      <c r="T147" s="11" t="s">
        <v>88</v>
      </c>
      <c r="U147" s="284" t="s">
        <v>876</v>
      </c>
      <c r="V147" s="11" t="s">
        <v>32</v>
      </c>
      <c r="W147" s="53"/>
      <c r="X147" s="10">
        <f t="shared" si="12"/>
        <v>45437</v>
      </c>
      <c r="Y147" s="10">
        <f>DATE(YEAR(E147) + 6, MONTH(E147), DAY(E147))</f>
        <v>47627</v>
      </c>
      <c r="Z147" s="11" t="s">
        <v>33</v>
      </c>
      <c r="AA147" s="11" t="s">
        <v>44</v>
      </c>
      <c r="AB147" s="11" t="s">
        <v>33</v>
      </c>
      <c r="AC147" s="11"/>
    </row>
    <row r="148" spans="1:183" ht="31">
      <c r="A148" s="11" t="s">
        <v>877</v>
      </c>
      <c r="B148" s="8" t="s">
        <v>878</v>
      </c>
      <c r="C148" s="8" t="s">
        <v>879</v>
      </c>
      <c r="D148" s="92">
        <v>44353</v>
      </c>
      <c r="E148" s="92">
        <v>44718</v>
      </c>
      <c r="F148" s="11" t="s">
        <v>44</v>
      </c>
      <c r="G148" s="92">
        <v>44718</v>
      </c>
      <c r="H148" s="11" t="s">
        <v>49</v>
      </c>
      <c r="I148" s="11" t="s">
        <v>33</v>
      </c>
      <c r="J148" s="11" t="s">
        <v>524</v>
      </c>
      <c r="K148" s="11" t="s">
        <v>35</v>
      </c>
      <c r="L148" s="11">
        <v>4121166</v>
      </c>
      <c r="M148" s="11" t="s">
        <v>37</v>
      </c>
      <c r="N148" s="11" t="s">
        <v>525</v>
      </c>
      <c r="O148" s="8" t="s">
        <v>390</v>
      </c>
      <c r="P148" s="8" t="s">
        <v>141</v>
      </c>
      <c r="Q148" s="14">
        <v>19230</v>
      </c>
      <c r="R148" s="14">
        <v>19230</v>
      </c>
      <c r="S148" s="14">
        <v>0</v>
      </c>
      <c r="T148" s="8" t="s">
        <v>79</v>
      </c>
      <c r="U148" s="11" t="s">
        <v>55</v>
      </c>
      <c r="V148" s="11" t="s">
        <v>49</v>
      </c>
      <c r="W148" s="53"/>
      <c r="X148" s="10">
        <f t="shared" si="12"/>
        <v>45449</v>
      </c>
      <c r="Y148" s="10">
        <f>DATE(YEAR(E148) + 6, MONTH(E148), DAY(E148))</f>
        <v>46910</v>
      </c>
      <c r="Z148" s="11" t="s">
        <v>33</v>
      </c>
      <c r="AA148" s="10" t="s">
        <v>44</v>
      </c>
      <c r="AB148" s="11" t="s">
        <v>33</v>
      </c>
      <c r="AC148" s="11" t="s">
        <v>69</v>
      </c>
    </row>
    <row r="149" spans="1:183" ht="170.5">
      <c r="A149" s="11" t="s">
        <v>880</v>
      </c>
      <c r="B149" s="8" t="s">
        <v>881</v>
      </c>
      <c r="C149" s="8" t="s">
        <v>882</v>
      </c>
      <c r="D149" s="92">
        <v>44893</v>
      </c>
      <c r="E149" s="92">
        <v>45016</v>
      </c>
      <c r="F149" s="11" t="s">
        <v>44</v>
      </c>
      <c r="G149" s="92">
        <v>45016</v>
      </c>
      <c r="H149" s="11" t="s">
        <v>32</v>
      </c>
      <c r="I149" s="11" t="s">
        <v>682</v>
      </c>
      <c r="J149" s="11" t="s">
        <v>883</v>
      </c>
      <c r="K149" s="11" t="s">
        <v>35</v>
      </c>
      <c r="L149" s="11">
        <v>7839881</v>
      </c>
      <c r="M149" s="11" t="s">
        <v>37</v>
      </c>
      <c r="N149" s="11" t="s">
        <v>654</v>
      </c>
      <c r="O149" s="11" t="s">
        <v>86</v>
      </c>
      <c r="P149" s="11" t="s">
        <v>54</v>
      </c>
      <c r="Q149" s="14">
        <v>19100</v>
      </c>
      <c r="R149" s="14">
        <v>19100</v>
      </c>
      <c r="S149" s="14">
        <v>0</v>
      </c>
      <c r="T149" s="11" t="s">
        <v>88</v>
      </c>
      <c r="U149" s="11" t="s">
        <v>55</v>
      </c>
      <c r="V149" s="11" t="s">
        <v>32</v>
      </c>
      <c r="W149" s="130" t="s">
        <v>884</v>
      </c>
      <c r="X149" s="230">
        <f t="shared" si="12"/>
        <v>45989</v>
      </c>
      <c r="Y149" s="230">
        <f>DATE(YEAR(E149) + 3, MONTH(E149), DAY(E149))</f>
        <v>46112</v>
      </c>
      <c r="Z149" s="11" t="s">
        <v>57</v>
      </c>
      <c r="AA149" s="231" t="s">
        <v>33</v>
      </c>
      <c r="AB149" s="231" t="s">
        <v>33</v>
      </c>
      <c r="AC149" s="11" t="s">
        <v>45</v>
      </c>
    </row>
    <row r="150" spans="1:183" ht="31">
      <c r="A150" s="11" t="s">
        <v>885</v>
      </c>
      <c r="B150" s="8" t="s">
        <v>886</v>
      </c>
      <c r="C150" s="8" t="s">
        <v>887</v>
      </c>
      <c r="D150" s="92">
        <v>44431</v>
      </c>
      <c r="E150" s="92">
        <v>45016</v>
      </c>
      <c r="F150" s="11" t="s">
        <v>44</v>
      </c>
      <c r="G150" s="10">
        <v>45016</v>
      </c>
      <c r="H150" s="11" t="s">
        <v>32</v>
      </c>
      <c r="I150" s="11" t="s">
        <v>33</v>
      </c>
      <c r="J150" s="11" t="s">
        <v>888</v>
      </c>
      <c r="K150" s="11" t="s">
        <v>35</v>
      </c>
      <c r="L150" s="11" t="s">
        <v>889</v>
      </c>
      <c r="M150" s="8" t="s">
        <v>37</v>
      </c>
      <c r="N150" s="11" t="s">
        <v>853</v>
      </c>
      <c r="O150" s="11" t="s">
        <v>86</v>
      </c>
      <c r="P150" s="11" t="s">
        <v>54</v>
      </c>
      <c r="Q150" s="14">
        <v>18250</v>
      </c>
      <c r="R150" s="14">
        <v>18250</v>
      </c>
      <c r="S150" s="14">
        <v>0</v>
      </c>
      <c r="T150" s="11" t="s">
        <v>42</v>
      </c>
      <c r="U150" s="11" t="s">
        <v>89</v>
      </c>
      <c r="V150" s="11" t="s">
        <v>32</v>
      </c>
      <c r="W150" s="11" t="s">
        <v>33</v>
      </c>
      <c r="X150" s="10">
        <f t="shared" si="12"/>
        <v>45527</v>
      </c>
      <c r="Y150" s="10">
        <f>DATE(YEAR(E150) + 6, MONTH(E150), DAY(E150))</f>
        <v>47208</v>
      </c>
      <c r="Z150" s="11" t="s">
        <v>33</v>
      </c>
      <c r="AA150" s="10" t="s">
        <v>57</v>
      </c>
      <c r="AB150" s="10" t="s">
        <v>57</v>
      </c>
      <c r="AC150" s="11" t="s">
        <v>69</v>
      </c>
    </row>
    <row r="151" spans="1:183" ht="62">
      <c r="A151" s="11">
        <v>53215</v>
      </c>
      <c r="B151" s="8" t="s">
        <v>890</v>
      </c>
      <c r="C151" s="8" t="s">
        <v>891</v>
      </c>
      <c r="D151" s="92">
        <v>44713</v>
      </c>
      <c r="E151" s="92">
        <v>45078</v>
      </c>
      <c r="F151" s="11" t="s">
        <v>44</v>
      </c>
      <c r="G151" s="92">
        <v>45078</v>
      </c>
      <c r="H151" s="11" t="s">
        <v>32</v>
      </c>
      <c r="I151" s="11" t="s">
        <v>33</v>
      </c>
      <c r="J151" s="11" t="s">
        <v>892</v>
      </c>
      <c r="K151" s="11"/>
      <c r="L151" s="11">
        <v>3141347</v>
      </c>
      <c r="M151" s="11" t="s">
        <v>37</v>
      </c>
      <c r="N151" s="11" t="s">
        <v>893</v>
      </c>
      <c r="O151" s="11" t="s">
        <v>397</v>
      </c>
      <c r="P151" s="11" t="s">
        <v>40</v>
      </c>
      <c r="Q151" s="14">
        <v>17825</v>
      </c>
      <c r="R151" s="14">
        <v>17825</v>
      </c>
      <c r="S151" s="14">
        <v>0</v>
      </c>
      <c r="T151" s="11" t="s">
        <v>88</v>
      </c>
      <c r="U151" s="11" t="s">
        <v>55</v>
      </c>
      <c r="V151" s="11" t="s">
        <v>32</v>
      </c>
      <c r="W151" s="53"/>
      <c r="X151" s="10">
        <f t="shared" si="12"/>
        <v>45809</v>
      </c>
      <c r="Y151" s="10">
        <f>DATE(YEAR(E151) + 3, MONTH(E151), DAY(E151))</f>
        <v>46174</v>
      </c>
      <c r="Z151" s="11" t="s">
        <v>33</v>
      </c>
      <c r="AA151" s="11" t="s">
        <v>44</v>
      </c>
      <c r="AB151" s="11" t="s">
        <v>33</v>
      </c>
      <c r="AC151" s="11"/>
    </row>
    <row r="152" spans="1:183" s="286" customFormat="1">
      <c r="A152" s="47" t="s">
        <v>894</v>
      </c>
      <c r="B152" s="45" t="s">
        <v>895</v>
      </c>
      <c r="C152" s="47" t="s">
        <v>895</v>
      </c>
      <c r="D152" s="151">
        <v>43647</v>
      </c>
      <c r="E152" s="151">
        <v>45107</v>
      </c>
      <c r="F152" s="47" t="s">
        <v>44</v>
      </c>
      <c r="G152" s="285">
        <v>45473</v>
      </c>
      <c r="H152" s="49" t="s">
        <v>32</v>
      </c>
      <c r="I152" s="11" t="s">
        <v>33</v>
      </c>
      <c r="J152" s="188" t="s">
        <v>896</v>
      </c>
      <c r="K152" s="47" t="s">
        <v>44</v>
      </c>
      <c r="L152" s="47" t="s">
        <v>897</v>
      </c>
      <c r="M152" s="45" t="s">
        <v>37</v>
      </c>
      <c r="N152" s="47" t="s">
        <v>235</v>
      </c>
      <c r="O152" s="47" t="s">
        <v>149</v>
      </c>
      <c r="P152" s="47" t="s">
        <v>67</v>
      </c>
      <c r="Q152" s="152">
        <v>6000</v>
      </c>
      <c r="R152" s="152">
        <v>17000</v>
      </c>
      <c r="S152" s="52">
        <v>0</v>
      </c>
      <c r="T152" s="47" t="s">
        <v>88</v>
      </c>
      <c r="U152" s="45" t="s">
        <v>55</v>
      </c>
      <c r="V152" s="11" t="s">
        <v>32</v>
      </c>
      <c r="W152" s="47" t="s">
        <v>33</v>
      </c>
      <c r="X152" s="10">
        <f t="shared" si="12"/>
        <v>44743</v>
      </c>
      <c r="Y152" s="10">
        <f>DATE(YEAR(E152) + 3, MONTH(E152), DAY(E152))</f>
        <v>46203</v>
      </c>
      <c r="Z152" s="11" t="s">
        <v>33</v>
      </c>
      <c r="AA152" s="11" t="s">
        <v>44</v>
      </c>
      <c r="AB152" s="11" t="s">
        <v>33</v>
      </c>
      <c r="AC152" s="10" t="s">
        <v>45</v>
      </c>
      <c r="AD152" s="11"/>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row>
    <row r="153" spans="1:183" ht="46.5">
      <c r="A153" s="58" t="s">
        <v>898</v>
      </c>
      <c r="B153" s="58" t="s">
        <v>899</v>
      </c>
      <c r="C153" s="58" t="s">
        <v>900</v>
      </c>
      <c r="D153" s="262">
        <v>44743</v>
      </c>
      <c r="E153" s="125">
        <v>45107</v>
      </c>
      <c r="F153" s="58" t="s">
        <v>44</v>
      </c>
      <c r="G153" s="125">
        <v>45107</v>
      </c>
      <c r="H153" s="58" t="s">
        <v>49</v>
      </c>
      <c r="I153" s="108" t="s">
        <v>33</v>
      </c>
      <c r="J153" s="58" t="s">
        <v>901</v>
      </c>
      <c r="K153" s="58" t="s">
        <v>35</v>
      </c>
      <c r="L153" s="127" t="s">
        <v>902</v>
      </c>
      <c r="M153" s="58" t="s">
        <v>37</v>
      </c>
      <c r="N153" s="58" t="s">
        <v>903</v>
      </c>
      <c r="O153" s="263" t="s">
        <v>904</v>
      </c>
      <c r="P153" s="58" t="s">
        <v>40</v>
      </c>
      <c r="Q153" s="59">
        <v>17000</v>
      </c>
      <c r="R153" s="59">
        <v>17000</v>
      </c>
      <c r="S153" s="259">
        <v>0</v>
      </c>
      <c r="T153" s="123" t="s">
        <v>42</v>
      </c>
      <c r="U153" s="58" t="s">
        <v>55</v>
      </c>
      <c r="V153" s="123" t="s">
        <v>49</v>
      </c>
      <c r="W153" s="58"/>
      <c r="X153" s="86">
        <f t="shared" si="12"/>
        <v>45839</v>
      </c>
      <c r="Y153" s="86">
        <f>DATE(YEAR(E153) + 3, MONTH(E153), DAY(E153))</f>
        <v>46203</v>
      </c>
      <c r="Z153" s="108" t="s">
        <v>33</v>
      </c>
      <c r="AA153" s="108" t="s">
        <v>44</v>
      </c>
      <c r="AB153" s="108" t="s">
        <v>33</v>
      </c>
      <c r="AC153" s="86" t="s">
        <v>45</v>
      </c>
    </row>
    <row r="154" spans="1:183" ht="170.5">
      <c r="A154" s="11" t="s">
        <v>905</v>
      </c>
      <c r="B154" s="8" t="s">
        <v>906</v>
      </c>
      <c r="C154" s="8" t="s">
        <v>907</v>
      </c>
      <c r="D154" s="92">
        <v>44621</v>
      </c>
      <c r="E154" s="92">
        <v>44985</v>
      </c>
      <c r="F154" s="11" t="s">
        <v>57</v>
      </c>
      <c r="G154" s="92">
        <v>45350</v>
      </c>
      <c r="H154" s="11" t="s">
        <v>32</v>
      </c>
      <c r="I154" s="11" t="s">
        <v>33</v>
      </c>
      <c r="J154" s="11" t="s">
        <v>908</v>
      </c>
      <c r="K154" s="49"/>
      <c r="L154" s="11" t="s">
        <v>909</v>
      </c>
      <c r="M154" s="11" t="s">
        <v>37</v>
      </c>
      <c r="N154" s="11" t="s">
        <v>373</v>
      </c>
      <c r="O154" s="11" t="s">
        <v>374</v>
      </c>
      <c r="P154" s="11" t="s">
        <v>141</v>
      </c>
      <c r="Q154" s="14">
        <v>33600</v>
      </c>
      <c r="R154" s="14">
        <v>33600</v>
      </c>
      <c r="S154" s="14">
        <v>0</v>
      </c>
      <c r="T154" s="49" t="s">
        <v>88</v>
      </c>
      <c r="U154" s="11" t="s">
        <v>55</v>
      </c>
      <c r="V154" s="11" t="s">
        <v>32</v>
      </c>
      <c r="W154" s="8" t="s">
        <v>910</v>
      </c>
      <c r="X154" s="10">
        <f t="shared" si="12"/>
        <v>45717</v>
      </c>
      <c r="Y154" s="10">
        <f>DATE(YEAR(E154) + 3, MONTH(E154), DAY(E154))</f>
        <v>46081</v>
      </c>
      <c r="Z154" s="11" t="s">
        <v>33</v>
      </c>
      <c r="AA154" s="11" t="s">
        <v>44</v>
      </c>
      <c r="AB154" s="11" t="s">
        <v>33</v>
      </c>
      <c r="AC154" s="11" t="s">
        <v>69</v>
      </c>
    </row>
    <row r="155" spans="1:183" ht="94.5" customHeight="1">
      <c r="A155" s="8" t="s">
        <v>809</v>
      </c>
      <c r="B155" s="8" t="s">
        <v>810</v>
      </c>
      <c r="C155" s="8" t="s">
        <v>911</v>
      </c>
      <c r="D155" s="9">
        <v>44498</v>
      </c>
      <c r="E155" s="9">
        <v>44863</v>
      </c>
      <c r="F155" s="8" t="s">
        <v>44</v>
      </c>
      <c r="G155" s="9">
        <v>44863</v>
      </c>
      <c r="H155" s="11" t="s">
        <v>32</v>
      </c>
      <c r="I155" s="10">
        <f>D155+365</f>
        <v>44863</v>
      </c>
      <c r="J155" s="8" t="s">
        <v>812</v>
      </c>
      <c r="K155" s="11" t="s">
        <v>35</v>
      </c>
      <c r="L155" s="11" t="s">
        <v>813</v>
      </c>
      <c r="M155" s="11" t="s">
        <v>37</v>
      </c>
      <c r="N155" s="8" t="s">
        <v>912</v>
      </c>
      <c r="O155" s="11" t="s">
        <v>350</v>
      </c>
      <c r="P155" s="11" t="s">
        <v>126</v>
      </c>
      <c r="Q155" s="59">
        <v>15000</v>
      </c>
      <c r="R155" s="59">
        <v>15000</v>
      </c>
      <c r="S155" s="224">
        <v>0</v>
      </c>
      <c r="T155" s="11" t="s">
        <v>88</v>
      </c>
      <c r="U155" s="11" t="s">
        <v>89</v>
      </c>
      <c r="V155" s="11" t="s">
        <v>32</v>
      </c>
      <c r="W155" s="231" t="s">
        <v>33</v>
      </c>
      <c r="X155" s="10">
        <f t="shared" si="12"/>
        <v>45594</v>
      </c>
      <c r="Y155" s="10">
        <v>45708</v>
      </c>
      <c r="Z155" s="11" t="s">
        <v>33</v>
      </c>
      <c r="AA155" s="11" t="s">
        <v>44</v>
      </c>
      <c r="AB155" s="11" t="s">
        <v>33</v>
      </c>
      <c r="AC155" s="11"/>
    </row>
    <row r="156" spans="1:183" ht="32.5" customHeight="1">
      <c r="A156" s="101" t="s">
        <v>913</v>
      </c>
      <c r="B156" s="80" t="s">
        <v>914</v>
      </c>
      <c r="C156" s="80" t="s">
        <v>915</v>
      </c>
      <c r="D156" s="9">
        <v>45017</v>
      </c>
      <c r="E156" s="103">
        <v>45016</v>
      </c>
      <c r="F156" s="101" t="s">
        <v>44</v>
      </c>
      <c r="G156" s="87">
        <v>45015</v>
      </c>
      <c r="H156" s="287" t="s">
        <v>32</v>
      </c>
      <c r="I156" s="108" t="s">
        <v>33</v>
      </c>
      <c r="J156" s="106" t="s">
        <v>916</v>
      </c>
      <c r="K156" s="101" t="s">
        <v>396</v>
      </c>
      <c r="L156" s="198">
        <v>10332154</v>
      </c>
      <c r="M156" s="101" t="s">
        <v>37</v>
      </c>
      <c r="N156" s="101" t="s">
        <v>294</v>
      </c>
      <c r="O156" s="101" t="s">
        <v>222</v>
      </c>
      <c r="P156" s="101" t="s">
        <v>169</v>
      </c>
      <c r="Q156" s="112">
        <v>15000</v>
      </c>
      <c r="R156" s="112">
        <v>15000</v>
      </c>
      <c r="S156" s="107">
        <v>0</v>
      </c>
      <c r="T156" s="101" t="s">
        <v>79</v>
      </c>
      <c r="U156" s="7" t="s">
        <v>89</v>
      </c>
      <c r="V156" s="101" t="s">
        <v>32</v>
      </c>
      <c r="W156" s="113"/>
      <c r="X156" s="10">
        <f t="shared" si="12"/>
        <v>46113</v>
      </c>
      <c r="Y156" s="87">
        <f>DATE(YEAR(E156) + 6, MONTH(E156), DAY(E156))</f>
        <v>47208</v>
      </c>
      <c r="Z156" s="105" t="s">
        <v>33</v>
      </c>
      <c r="AA156" s="108" t="s">
        <v>44</v>
      </c>
      <c r="AB156" s="108" t="s">
        <v>33</v>
      </c>
      <c r="AC156" s="143"/>
    </row>
    <row r="157" spans="1:183" ht="37" customHeight="1">
      <c r="A157" s="101" t="s">
        <v>917</v>
      </c>
      <c r="B157" s="80" t="s">
        <v>918</v>
      </c>
      <c r="C157" s="80" t="s">
        <v>919</v>
      </c>
      <c r="D157" s="103">
        <v>45017</v>
      </c>
      <c r="E157" s="103">
        <v>46477</v>
      </c>
      <c r="F157" s="103" t="s">
        <v>44</v>
      </c>
      <c r="G157" s="103" t="s">
        <v>920</v>
      </c>
      <c r="H157" s="101" t="s">
        <v>32</v>
      </c>
      <c r="I157" s="101" t="s">
        <v>33</v>
      </c>
      <c r="J157" s="101" t="s">
        <v>918</v>
      </c>
      <c r="K157" s="101" t="s">
        <v>396</v>
      </c>
      <c r="L157" s="198">
        <v>3532684</v>
      </c>
      <c r="M157" s="101" t="s">
        <v>37</v>
      </c>
      <c r="N157" s="101" t="s">
        <v>294</v>
      </c>
      <c r="O157" s="101" t="s">
        <v>222</v>
      </c>
      <c r="P157" s="101" t="s">
        <v>169</v>
      </c>
      <c r="Q157" s="107">
        <v>14847</v>
      </c>
      <c r="R157" s="107">
        <v>14847</v>
      </c>
      <c r="S157" s="107">
        <v>0</v>
      </c>
      <c r="T157" s="101" t="s">
        <v>79</v>
      </c>
      <c r="U157" s="7" t="s">
        <v>89</v>
      </c>
      <c r="V157" s="287" t="s">
        <v>32</v>
      </c>
      <c r="W157" s="279"/>
      <c r="X157" s="10">
        <f t="shared" si="12"/>
        <v>46113</v>
      </c>
      <c r="Y157" s="87">
        <f>DATE(YEAR(E157) + 6, MONTH(E157), DAY(E157))</f>
        <v>48669</v>
      </c>
      <c r="Z157" s="106" t="s">
        <v>33</v>
      </c>
      <c r="AA157" s="101" t="s">
        <v>44</v>
      </c>
      <c r="AB157" s="108" t="s">
        <v>33</v>
      </c>
      <c r="AC157" s="101"/>
    </row>
    <row r="158" spans="1:183" ht="77.5">
      <c r="A158" s="11" t="s">
        <v>921</v>
      </c>
      <c r="B158" s="8" t="s">
        <v>922</v>
      </c>
      <c r="C158" s="8" t="s">
        <v>923</v>
      </c>
      <c r="D158" s="92">
        <v>44893</v>
      </c>
      <c r="E158" s="92">
        <v>44985</v>
      </c>
      <c r="F158" s="11" t="s">
        <v>44</v>
      </c>
      <c r="G158" s="10">
        <v>44985</v>
      </c>
      <c r="H158" s="11" t="s">
        <v>32</v>
      </c>
      <c r="I158" s="11" t="s">
        <v>682</v>
      </c>
      <c r="J158" s="11" t="s">
        <v>883</v>
      </c>
      <c r="K158" s="11" t="s">
        <v>35</v>
      </c>
      <c r="L158" s="11">
        <v>7839881</v>
      </c>
      <c r="M158" s="11" t="s">
        <v>37</v>
      </c>
      <c r="N158" s="11" t="s">
        <v>924</v>
      </c>
      <c r="O158" s="11" t="s">
        <v>86</v>
      </c>
      <c r="P158" s="11" t="s">
        <v>54</v>
      </c>
      <c r="Q158" s="288">
        <v>14500</v>
      </c>
      <c r="R158" s="289">
        <v>14500</v>
      </c>
      <c r="S158" s="14">
        <v>0</v>
      </c>
      <c r="T158" s="11" t="s">
        <v>88</v>
      </c>
      <c r="U158" s="11" t="s">
        <v>55</v>
      </c>
      <c r="V158" s="11" t="s">
        <v>32</v>
      </c>
      <c r="W158" s="130" t="s">
        <v>884</v>
      </c>
      <c r="X158" s="10">
        <f t="shared" si="12"/>
        <v>45989</v>
      </c>
      <c r="Y158" s="230">
        <f>DATE(YEAR(E158) + 3, MONTH(E158), DAY(E158))</f>
        <v>46081</v>
      </c>
      <c r="Z158" s="231" t="s">
        <v>57</v>
      </c>
      <c r="AA158" s="231" t="s">
        <v>33</v>
      </c>
      <c r="AB158" s="231" t="s">
        <v>33</v>
      </c>
      <c r="AC158" s="11" t="s">
        <v>45</v>
      </c>
    </row>
    <row r="159" spans="1:183" ht="77.5">
      <c r="A159" s="8" t="s">
        <v>925</v>
      </c>
      <c r="B159" s="8" t="s">
        <v>926</v>
      </c>
      <c r="C159" s="8" t="s">
        <v>927</v>
      </c>
      <c r="D159" s="9">
        <v>44497</v>
      </c>
      <c r="E159" s="9">
        <v>44746</v>
      </c>
      <c r="F159" s="8" t="s">
        <v>44</v>
      </c>
      <c r="G159" s="9">
        <v>44746</v>
      </c>
      <c r="H159" s="11" t="s">
        <v>32</v>
      </c>
      <c r="I159" s="10">
        <f>D159+365</f>
        <v>44862</v>
      </c>
      <c r="J159" s="8" t="s">
        <v>928</v>
      </c>
      <c r="K159" s="11" t="s">
        <v>35</v>
      </c>
      <c r="L159" s="11">
        <v>7026226</v>
      </c>
      <c r="M159" s="11" t="s">
        <v>37</v>
      </c>
      <c r="N159" s="8" t="s">
        <v>929</v>
      </c>
      <c r="O159" s="11" t="s">
        <v>86</v>
      </c>
      <c r="P159" s="11" t="s">
        <v>54</v>
      </c>
      <c r="Q159" s="59">
        <v>12000</v>
      </c>
      <c r="R159" s="59">
        <v>12000</v>
      </c>
      <c r="S159" s="224">
        <v>0</v>
      </c>
      <c r="T159" s="11" t="s">
        <v>88</v>
      </c>
      <c r="U159" s="11" t="s">
        <v>89</v>
      </c>
      <c r="V159" s="11" t="s">
        <v>32</v>
      </c>
      <c r="W159" s="231" t="s">
        <v>33</v>
      </c>
      <c r="X159" s="10">
        <f t="shared" si="12"/>
        <v>45593</v>
      </c>
      <c r="Y159" s="10">
        <v>45699</v>
      </c>
      <c r="Z159" s="11" t="s">
        <v>33</v>
      </c>
      <c r="AA159" s="290" t="s">
        <v>44</v>
      </c>
      <c r="AB159" s="11" t="s">
        <v>33</v>
      </c>
      <c r="AC159" s="11"/>
    </row>
    <row r="160" spans="1:183" ht="31">
      <c r="A160" s="11" t="s">
        <v>930</v>
      </c>
      <c r="B160" s="8" t="s">
        <v>931</v>
      </c>
      <c r="C160" s="8" t="s">
        <v>932</v>
      </c>
      <c r="D160" s="92">
        <v>43191</v>
      </c>
      <c r="E160" s="92">
        <v>44286</v>
      </c>
      <c r="F160" s="11" t="s">
        <v>57</v>
      </c>
      <c r="G160" s="10">
        <v>45016</v>
      </c>
      <c r="H160" s="11" t="s">
        <v>32</v>
      </c>
      <c r="I160" s="11" t="s">
        <v>33</v>
      </c>
      <c r="J160" s="11" t="s">
        <v>933</v>
      </c>
      <c r="K160" s="11" t="s">
        <v>44</v>
      </c>
      <c r="L160" s="12" t="s">
        <v>934</v>
      </c>
      <c r="M160" s="8" t="s">
        <v>37</v>
      </c>
      <c r="N160" s="11" t="s">
        <v>235</v>
      </c>
      <c r="O160" s="11" t="s">
        <v>149</v>
      </c>
      <c r="P160" s="11" t="s">
        <v>67</v>
      </c>
      <c r="Q160" s="13">
        <v>2000</v>
      </c>
      <c r="R160" s="13">
        <v>10000</v>
      </c>
      <c r="S160" s="14">
        <v>0</v>
      </c>
      <c r="T160" s="11" t="s">
        <v>88</v>
      </c>
      <c r="U160" s="8" t="s">
        <v>55</v>
      </c>
      <c r="V160" s="11" t="s">
        <v>32</v>
      </c>
      <c r="W160" s="11" t="s">
        <v>33</v>
      </c>
      <c r="X160" s="10">
        <f t="shared" si="12"/>
        <v>44287</v>
      </c>
      <c r="Y160" s="10">
        <f>DATE(YEAR(E160) + 3, MONTH(E160), DAY(E160))</f>
        <v>45382</v>
      </c>
      <c r="Z160" s="11" t="s">
        <v>33</v>
      </c>
      <c r="AA160" s="11" t="s">
        <v>44</v>
      </c>
      <c r="AB160" s="11" t="s">
        <v>33</v>
      </c>
      <c r="AC160" s="11" t="s">
        <v>45</v>
      </c>
    </row>
    <row r="161" spans="1:183" ht="232.5">
      <c r="A161" s="11" t="s">
        <v>935</v>
      </c>
      <c r="B161" s="8" t="s">
        <v>936</v>
      </c>
      <c r="C161" s="291" t="s">
        <v>937</v>
      </c>
      <c r="D161" s="10">
        <v>44758</v>
      </c>
      <c r="E161" s="10">
        <v>45123</v>
      </c>
      <c r="F161" s="11" t="s">
        <v>44</v>
      </c>
      <c r="G161" s="10">
        <v>45123</v>
      </c>
      <c r="H161" s="11" t="s">
        <v>32</v>
      </c>
      <c r="I161" s="11" t="s">
        <v>33</v>
      </c>
      <c r="J161" s="11" t="s">
        <v>938</v>
      </c>
      <c r="K161" s="11" t="s">
        <v>44</v>
      </c>
      <c r="L161" s="292">
        <v>6441873</v>
      </c>
      <c r="M161" s="11" t="s">
        <v>37</v>
      </c>
      <c r="N161" s="11" t="s">
        <v>939</v>
      </c>
      <c r="O161" s="11" t="s">
        <v>368</v>
      </c>
      <c r="P161" s="11" t="s">
        <v>54</v>
      </c>
      <c r="Q161" s="14">
        <v>9400</v>
      </c>
      <c r="R161" s="14">
        <v>9400</v>
      </c>
      <c r="S161" s="14">
        <v>0</v>
      </c>
      <c r="T161" s="11" t="s">
        <v>79</v>
      </c>
      <c r="U161" s="7" t="s">
        <v>55</v>
      </c>
      <c r="V161" s="11" t="s">
        <v>32</v>
      </c>
      <c r="W161" s="53"/>
      <c r="X161" s="10">
        <f t="shared" si="12"/>
        <v>45854</v>
      </c>
      <c r="Y161" s="10">
        <f>DATE(YEAR(E161) + 3, MONTH(E161), DAY(E161))</f>
        <v>46219</v>
      </c>
      <c r="Z161" s="11" t="s">
        <v>33</v>
      </c>
      <c r="AA161" s="11" t="s">
        <v>44</v>
      </c>
      <c r="AB161" s="11" t="s">
        <v>33</v>
      </c>
      <c r="AC161" s="11"/>
    </row>
    <row r="162" spans="1:183" ht="31">
      <c r="A162" s="11" t="s">
        <v>940</v>
      </c>
      <c r="B162" s="210" t="s">
        <v>941</v>
      </c>
      <c r="C162" s="293" t="s">
        <v>942</v>
      </c>
      <c r="D162" s="92">
        <v>44621</v>
      </c>
      <c r="E162" s="92">
        <v>45777</v>
      </c>
      <c r="F162" s="11" t="s">
        <v>44</v>
      </c>
      <c r="G162" s="92">
        <v>45777</v>
      </c>
      <c r="H162" s="11" t="s">
        <v>32</v>
      </c>
      <c r="I162" s="11" t="s">
        <v>33</v>
      </c>
      <c r="J162" s="11" t="s">
        <v>943</v>
      </c>
      <c r="K162" s="11" t="s">
        <v>35</v>
      </c>
      <c r="L162" s="11"/>
      <c r="M162" s="11" t="s">
        <v>37</v>
      </c>
      <c r="N162" s="11" t="s">
        <v>155</v>
      </c>
      <c r="O162" s="11" t="s">
        <v>397</v>
      </c>
      <c r="P162" s="11" t="s">
        <v>40</v>
      </c>
      <c r="Q162" s="14">
        <v>9293.89</v>
      </c>
      <c r="R162" s="14">
        <v>9293.89</v>
      </c>
      <c r="S162" s="14">
        <v>0</v>
      </c>
      <c r="T162" s="11" t="s">
        <v>79</v>
      </c>
      <c r="U162" s="11" t="s">
        <v>55</v>
      </c>
      <c r="V162" s="11" t="s">
        <v>32</v>
      </c>
      <c r="W162" s="53"/>
      <c r="X162" s="10">
        <f t="shared" si="12"/>
        <v>45717</v>
      </c>
      <c r="Y162" s="10">
        <f>DATE(YEAR(E162) + 3, MONTH(E162), DAY(E162))</f>
        <v>46873</v>
      </c>
      <c r="Z162" s="11" t="s">
        <v>33</v>
      </c>
      <c r="AA162" s="11" t="s">
        <v>44</v>
      </c>
      <c r="AB162" s="11" t="s">
        <v>33</v>
      </c>
      <c r="AC162" s="11"/>
    </row>
    <row r="163" spans="1:183" ht="78" customHeight="1">
      <c r="A163" s="58" t="s">
        <v>944</v>
      </c>
      <c r="B163" s="58" t="s">
        <v>945</v>
      </c>
      <c r="C163" s="58" t="s">
        <v>946</v>
      </c>
      <c r="D163" s="294">
        <v>44043</v>
      </c>
      <c r="E163" s="294">
        <v>44407</v>
      </c>
      <c r="F163" s="58" t="s">
        <v>947</v>
      </c>
      <c r="G163" s="125">
        <v>45138</v>
      </c>
      <c r="H163" s="108" t="s">
        <v>49</v>
      </c>
      <c r="I163" s="108" t="s">
        <v>33</v>
      </c>
      <c r="J163" s="58" t="s">
        <v>948</v>
      </c>
      <c r="K163" s="108" t="s">
        <v>35</v>
      </c>
      <c r="L163" s="177" t="s">
        <v>949</v>
      </c>
      <c r="M163" s="58" t="s">
        <v>37</v>
      </c>
      <c r="N163" s="58" t="s">
        <v>831</v>
      </c>
      <c r="O163" s="263" t="s">
        <v>832</v>
      </c>
      <c r="P163" s="108" t="s">
        <v>40</v>
      </c>
      <c r="Q163" s="201">
        <v>3000</v>
      </c>
      <c r="R163" s="128">
        <v>9000</v>
      </c>
      <c r="S163" s="30">
        <v>0</v>
      </c>
      <c r="T163" s="123" t="s">
        <v>88</v>
      </c>
      <c r="U163" s="58" t="s">
        <v>55</v>
      </c>
      <c r="V163" s="108" t="s">
        <v>32</v>
      </c>
      <c r="W163" s="108" t="s">
        <v>33</v>
      </c>
      <c r="X163" s="86">
        <f>DATE(YEAR('[1]Expired Contracts'!D1343) + 3, MONTH('[1]Expired Contracts'!D1343), DAY('[1]Expired Contracts'!D1343))</f>
        <v>1096</v>
      </c>
      <c r="Y163" s="86">
        <f>DATE(YEAR(E163) + 3, MONTH(E163), DAY(E163))</f>
        <v>45503</v>
      </c>
      <c r="Z163" s="108" t="s">
        <v>33</v>
      </c>
      <c r="AA163" s="108" t="s">
        <v>44</v>
      </c>
      <c r="AB163" s="108" t="s">
        <v>33</v>
      </c>
      <c r="AC163" s="108"/>
    </row>
    <row r="164" spans="1:183" ht="91.5" customHeight="1">
      <c r="A164" s="80" t="s">
        <v>950</v>
      </c>
      <c r="B164" s="80" t="s">
        <v>951</v>
      </c>
      <c r="C164" s="80" t="s">
        <v>952</v>
      </c>
      <c r="D164" s="81">
        <v>44409</v>
      </c>
      <c r="E164" s="81">
        <v>44804</v>
      </c>
      <c r="F164" s="101" t="s">
        <v>44</v>
      </c>
      <c r="G164" s="81">
        <v>44804</v>
      </c>
      <c r="H164" s="101" t="s">
        <v>32</v>
      </c>
      <c r="I164" s="101" t="s">
        <v>33</v>
      </c>
      <c r="J164" s="80" t="s">
        <v>953</v>
      </c>
      <c r="K164" s="101" t="s">
        <v>35</v>
      </c>
      <c r="L164" s="256" t="s">
        <v>954</v>
      </c>
      <c r="M164" s="80" t="s">
        <v>37</v>
      </c>
      <c r="N164" s="80" t="s">
        <v>831</v>
      </c>
      <c r="O164" s="287" t="s">
        <v>39</v>
      </c>
      <c r="P164" s="80" t="s">
        <v>40</v>
      </c>
      <c r="Q164" s="295">
        <v>9000</v>
      </c>
      <c r="R164" s="296">
        <v>9000</v>
      </c>
      <c r="S164" s="107">
        <v>0</v>
      </c>
      <c r="T164" s="101" t="s">
        <v>88</v>
      </c>
      <c r="U164" s="101" t="s">
        <v>89</v>
      </c>
      <c r="V164" s="287" t="s">
        <v>32</v>
      </c>
      <c r="W164" s="297"/>
      <c r="X164" s="87">
        <f>DATE(YEAR(D164) + 3, MONTH(D164), DAY(D164))</f>
        <v>45505</v>
      </c>
      <c r="Y164" s="87">
        <f>DATE(YEAR(E164) + 6, MONTH(E164), DAY(E164))</f>
        <v>46996</v>
      </c>
      <c r="Z164" s="101" t="s">
        <v>33</v>
      </c>
      <c r="AA164" s="287" t="s">
        <v>44</v>
      </c>
      <c r="AB164" s="101" t="s">
        <v>44</v>
      </c>
      <c r="AC164" s="106"/>
    </row>
    <row r="165" spans="1:183" ht="91.5" customHeight="1">
      <c r="A165" s="45" t="s">
        <v>955</v>
      </c>
      <c r="B165" s="45" t="s">
        <v>956</v>
      </c>
      <c r="C165" s="45" t="s">
        <v>957</v>
      </c>
      <c r="D165" s="46">
        <v>44505</v>
      </c>
      <c r="E165" s="46">
        <v>44712</v>
      </c>
      <c r="F165" s="45" t="s">
        <v>44</v>
      </c>
      <c r="G165" s="46">
        <v>44712</v>
      </c>
      <c r="H165" s="47" t="s">
        <v>32</v>
      </c>
      <c r="I165" s="54">
        <f>D165+365</f>
        <v>44870</v>
      </c>
      <c r="J165" s="45" t="s">
        <v>958</v>
      </c>
      <c r="K165" s="47" t="s">
        <v>35</v>
      </c>
      <c r="L165" s="47">
        <v>7424081</v>
      </c>
      <c r="M165" s="47" t="s">
        <v>37</v>
      </c>
      <c r="N165" s="45" t="s">
        <v>959</v>
      </c>
      <c r="O165" s="47" t="s">
        <v>86</v>
      </c>
      <c r="P165" s="47" t="s">
        <v>54</v>
      </c>
      <c r="Q165" s="298">
        <v>9000</v>
      </c>
      <c r="R165" s="298">
        <v>9000</v>
      </c>
      <c r="S165" s="299">
        <v>0</v>
      </c>
      <c r="T165" s="47" t="s">
        <v>88</v>
      </c>
      <c r="U165" s="47" t="s">
        <v>89</v>
      </c>
      <c r="V165" s="47" t="s">
        <v>32</v>
      </c>
      <c r="W165" s="300" t="s">
        <v>33</v>
      </c>
      <c r="X165" s="54">
        <f>DATE(YEAR('[1]Expired Contracts'!D1319) + 3, MONTH('[1]Expired Contracts'!D1319), DAY('[1]Expired Contracts'!D1319))</f>
        <v>1096</v>
      </c>
      <c r="Y165" s="54">
        <v>45711</v>
      </c>
      <c r="Z165" s="47" t="s">
        <v>33</v>
      </c>
      <c r="AA165" s="47" t="s">
        <v>44</v>
      </c>
      <c r="AB165" s="47" t="s">
        <v>33</v>
      </c>
      <c r="AC165" s="47"/>
    </row>
    <row r="166" spans="1:183" ht="87" customHeight="1">
      <c r="A166" s="101" t="s">
        <v>960</v>
      </c>
      <c r="B166" s="80" t="s">
        <v>961</v>
      </c>
      <c r="C166" s="138" t="s">
        <v>962</v>
      </c>
      <c r="D166" s="87">
        <v>43556</v>
      </c>
      <c r="E166" s="87">
        <v>44651</v>
      </c>
      <c r="F166" s="101" t="s">
        <v>44</v>
      </c>
      <c r="G166" s="87">
        <v>44651</v>
      </c>
      <c r="H166" s="138" t="s">
        <v>49</v>
      </c>
      <c r="I166" s="101" t="s">
        <v>33</v>
      </c>
      <c r="J166" s="80" t="s">
        <v>963</v>
      </c>
      <c r="K166" s="138" t="s">
        <v>35</v>
      </c>
      <c r="L166" s="301" t="s">
        <v>964</v>
      </c>
      <c r="M166" s="80" t="s">
        <v>37</v>
      </c>
      <c r="N166" s="101" t="s">
        <v>658</v>
      </c>
      <c r="O166" s="80" t="s">
        <v>205</v>
      </c>
      <c r="P166" s="80" t="s">
        <v>40</v>
      </c>
      <c r="Q166" s="201">
        <v>4330.13</v>
      </c>
      <c r="R166" s="201">
        <v>8660.26</v>
      </c>
      <c r="S166" s="111">
        <v>0</v>
      </c>
      <c r="T166" s="138" t="s">
        <v>79</v>
      </c>
      <c r="U166" s="80" t="s">
        <v>55</v>
      </c>
      <c r="V166" s="138" t="s">
        <v>32</v>
      </c>
      <c r="W166" s="101" t="s">
        <v>33</v>
      </c>
      <c r="X166" s="87">
        <f>DATE(YEAR(D166) + 3, MONTH(D166), DAY(D166))</f>
        <v>44652</v>
      </c>
      <c r="Y166" s="87">
        <f>DATE(YEAR(E166) + 3, MONTH(E166), DAY(E166))</f>
        <v>45747</v>
      </c>
      <c r="Z166" s="101" t="s">
        <v>44</v>
      </c>
      <c r="AA166" s="101" t="s">
        <v>44</v>
      </c>
      <c r="AB166" s="101" t="s">
        <v>33</v>
      </c>
      <c r="AC166" s="138" t="s">
        <v>69</v>
      </c>
    </row>
    <row r="167" spans="1:183" ht="189.75" customHeight="1">
      <c r="A167" s="45" t="s">
        <v>965</v>
      </c>
      <c r="B167" s="45" t="s">
        <v>966</v>
      </c>
      <c r="C167" s="45" t="s">
        <v>967</v>
      </c>
      <c r="D167" s="46">
        <v>44470</v>
      </c>
      <c r="E167" s="46">
        <v>44742</v>
      </c>
      <c r="F167" s="47" t="s">
        <v>44</v>
      </c>
      <c r="G167" s="46">
        <v>44742</v>
      </c>
      <c r="H167" s="47" t="s">
        <v>32</v>
      </c>
      <c r="I167" s="47" t="s">
        <v>33</v>
      </c>
      <c r="J167" s="45" t="s">
        <v>968</v>
      </c>
      <c r="K167" s="47" t="s">
        <v>44</v>
      </c>
      <c r="L167" s="47" t="s">
        <v>33</v>
      </c>
      <c r="M167" s="47" t="s">
        <v>37</v>
      </c>
      <c r="N167" s="45" t="s">
        <v>969</v>
      </c>
      <c r="O167" s="47" t="s">
        <v>53</v>
      </c>
      <c r="P167" s="47" t="s">
        <v>54</v>
      </c>
      <c r="Q167" s="298">
        <v>8600</v>
      </c>
      <c r="R167" s="298">
        <v>8600</v>
      </c>
      <c r="S167" s="52">
        <v>0</v>
      </c>
      <c r="T167" s="47" t="s">
        <v>88</v>
      </c>
      <c r="U167" s="185" t="s">
        <v>89</v>
      </c>
      <c r="V167" s="47" t="s">
        <v>32</v>
      </c>
      <c r="W167" s="182"/>
      <c r="X167" s="54">
        <f>DATE(YEAR(D167) + 3, MONTH(D167), DAY(D167))</f>
        <v>45566</v>
      </c>
      <c r="Y167" s="54">
        <f>DATE(YEAR(E167) + 6, MONTH(E167), DAY(E167))</f>
        <v>46934</v>
      </c>
      <c r="Z167" s="47" t="s">
        <v>33</v>
      </c>
      <c r="AA167" s="54" t="s">
        <v>44</v>
      </c>
      <c r="AB167" s="47" t="s">
        <v>33</v>
      </c>
      <c r="AC167" s="47"/>
    </row>
    <row r="168" spans="1:183" s="47" customFormat="1" ht="75" customHeight="1">
      <c r="A168" s="47" t="s">
        <v>970</v>
      </c>
      <c r="B168" s="45" t="s">
        <v>971</v>
      </c>
      <c r="C168" s="61" t="s">
        <v>971</v>
      </c>
      <c r="D168" s="302" t="s">
        <v>972</v>
      </c>
      <c r="E168" s="187" t="s">
        <v>973</v>
      </c>
      <c r="F168" s="45" t="s">
        <v>44</v>
      </c>
      <c r="G168" s="187" t="s">
        <v>973</v>
      </c>
      <c r="H168" s="61" t="s">
        <v>49</v>
      </c>
      <c r="I168" s="47" t="s">
        <v>33</v>
      </c>
      <c r="J168" s="45" t="s">
        <v>974</v>
      </c>
      <c r="K168" s="47" t="s">
        <v>44</v>
      </c>
      <c r="M168" s="45" t="s">
        <v>37</v>
      </c>
      <c r="N168" s="45" t="s">
        <v>599</v>
      </c>
      <c r="O168" s="45" t="s">
        <v>205</v>
      </c>
      <c r="P168" s="45" t="s">
        <v>40</v>
      </c>
      <c r="Q168" s="152">
        <v>8280</v>
      </c>
      <c r="R168" s="152">
        <v>8280</v>
      </c>
      <c r="S168" s="60">
        <v>0</v>
      </c>
      <c r="T168" s="61" t="s">
        <v>88</v>
      </c>
      <c r="U168" s="45" t="s">
        <v>55</v>
      </c>
      <c r="V168" s="183" t="s">
        <v>32</v>
      </c>
      <c r="W168" s="32" t="s">
        <v>33</v>
      </c>
      <c r="X168" s="44">
        <f>DATE(YEAR('[1]Expired Contracts'!D1306) + 3, MONTH('[1]Expired Contracts'!D1306), DAY('[1]Expired Contracts'!D1306))</f>
        <v>1096</v>
      </c>
      <c r="Y168" s="44">
        <v>45698</v>
      </c>
      <c r="Z168" s="32" t="s">
        <v>44</v>
      </c>
      <c r="AA168" s="32" t="s">
        <v>44</v>
      </c>
      <c r="AB168" s="32" t="s">
        <v>33</v>
      </c>
      <c r="AC168" s="183"/>
    </row>
    <row r="169" spans="1:183" s="47" customFormat="1" ht="75" customHeight="1">
      <c r="A169" s="138" t="s">
        <v>686</v>
      </c>
      <c r="B169" s="138" t="s">
        <v>975</v>
      </c>
      <c r="C169" s="138" t="s">
        <v>688</v>
      </c>
      <c r="D169" s="196">
        <v>44044</v>
      </c>
      <c r="E169" s="196">
        <v>44773</v>
      </c>
      <c r="F169" s="80" t="s">
        <v>44</v>
      </c>
      <c r="G169" s="196">
        <v>44773</v>
      </c>
      <c r="H169" s="138" t="s">
        <v>32</v>
      </c>
      <c r="I169" s="101" t="s">
        <v>33</v>
      </c>
      <c r="J169" s="138" t="s">
        <v>720</v>
      </c>
      <c r="K169" s="138" t="s">
        <v>44</v>
      </c>
      <c r="L169" s="301" t="s">
        <v>721</v>
      </c>
      <c r="M169" s="80" t="s">
        <v>37</v>
      </c>
      <c r="N169" s="138" t="s">
        <v>599</v>
      </c>
      <c r="O169" s="80" t="s">
        <v>205</v>
      </c>
      <c r="P169" s="138" t="s">
        <v>40</v>
      </c>
      <c r="Q169" s="201">
        <v>3753</v>
      </c>
      <c r="R169" s="201">
        <v>7506</v>
      </c>
      <c r="S169" s="111">
        <v>0</v>
      </c>
      <c r="T169" s="138" t="s">
        <v>79</v>
      </c>
      <c r="U169" s="80" t="s">
        <v>55</v>
      </c>
      <c r="V169" s="26" t="s">
        <v>32</v>
      </c>
      <c r="W169" s="23" t="s">
        <v>33</v>
      </c>
      <c r="X169" s="28">
        <f t="shared" ref="X169:Y171" si="13">DATE(YEAR(D169) + 3, MONTH(D169), DAY(D169))</f>
        <v>45139</v>
      </c>
      <c r="Y169" s="28">
        <f t="shared" si="13"/>
        <v>45869</v>
      </c>
      <c r="Z169" s="23" t="s">
        <v>44</v>
      </c>
      <c r="AA169" s="23" t="s">
        <v>44</v>
      </c>
      <c r="AB169" s="23" t="s">
        <v>33</v>
      </c>
      <c r="AC169" s="28" t="s">
        <v>69</v>
      </c>
    </row>
    <row r="170" spans="1:183" s="47" customFormat="1" ht="75" customHeight="1">
      <c r="A170" s="11" t="s">
        <v>976</v>
      </c>
      <c r="B170" s="231" t="s">
        <v>977</v>
      </c>
      <c r="C170" s="241" t="s">
        <v>978</v>
      </c>
      <c r="D170" s="243">
        <v>44713</v>
      </c>
      <c r="E170" s="92">
        <v>45016</v>
      </c>
      <c r="F170" s="11" t="s">
        <v>44</v>
      </c>
      <c r="G170" s="10">
        <v>45016</v>
      </c>
      <c r="H170" s="11" t="s">
        <v>32</v>
      </c>
      <c r="I170" s="11" t="s">
        <v>33</v>
      </c>
      <c r="J170" s="11" t="s">
        <v>979</v>
      </c>
      <c r="K170" s="11" t="s">
        <v>35</v>
      </c>
      <c r="L170" s="303">
        <v>35866582</v>
      </c>
      <c r="M170" s="11" t="s">
        <v>37</v>
      </c>
      <c r="N170" s="11" t="s">
        <v>467</v>
      </c>
      <c r="O170" s="11" t="s">
        <v>468</v>
      </c>
      <c r="P170" s="11" t="s">
        <v>40</v>
      </c>
      <c r="Q170" s="14">
        <v>7500</v>
      </c>
      <c r="R170" s="14">
        <v>7500</v>
      </c>
      <c r="S170" s="14">
        <v>0</v>
      </c>
      <c r="T170" s="11" t="s">
        <v>79</v>
      </c>
      <c r="U170" s="11" t="s">
        <v>55</v>
      </c>
      <c r="V170" s="11" t="s">
        <v>32</v>
      </c>
      <c r="W170" s="11"/>
      <c r="X170" s="10">
        <f t="shared" si="13"/>
        <v>45809</v>
      </c>
      <c r="Y170" s="10">
        <f t="shared" si="13"/>
        <v>46112</v>
      </c>
      <c r="Z170" s="11" t="s">
        <v>33</v>
      </c>
      <c r="AA170" s="11" t="s">
        <v>44</v>
      </c>
      <c r="AB170" s="11" t="s">
        <v>33</v>
      </c>
      <c r="AC170" s="11"/>
      <c r="AD170" s="188"/>
    </row>
    <row r="171" spans="1:183" s="47" customFormat="1" ht="15" customHeight="1">
      <c r="A171" s="11" t="s">
        <v>980</v>
      </c>
      <c r="B171" s="8" t="s">
        <v>981</v>
      </c>
      <c r="C171" s="8" t="s">
        <v>982</v>
      </c>
      <c r="D171" s="10">
        <v>43678</v>
      </c>
      <c r="E171" s="10">
        <v>44742</v>
      </c>
      <c r="F171" s="11" t="s">
        <v>44</v>
      </c>
      <c r="G171" s="10">
        <v>44742</v>
      </c>
      <c r="H171" s="11" t="s">
        <v>32</v>
      </c>
      <c r="I171" s="11" t="s">
        <v>33</v>
      </c>
      <c r="J171" s="11" t="s">
        <v>983</v>
      </c>
      <c r="K171" s="11" t="s">
        <v>44</v>
      </c>
      <c r="L171" s="11" t="s">
        <v>984</v>
      </c>
      <c r="M171" s="8" t="s">
        <v>37</v>
      </c>
      <c r="N171" s="11" t="s">
        <v>235</v>
      </c>
      <c r="O171" s="11" t="s">
        <v>149</v>
      </c>
      <c r="P171" s="11" t="s">
        <v>67</v>
      </c>
      <c r="Q171" s="13">
        <v>2000</v>
      </c>
      <c r="R171" s="13">
        <v>6000</v>
      </c>
      <c r="S171" s="14">
        <v>0</v>
      </c>
      <c r="T171" s="11" t="s">
        <v>88</v>
      </c>
      <c r="U171" s="8" t="s">
        <v>55</v>
      </c>
      <c r="V171" s="11" t="s">
        <v>32</v>
      </c>
      <c r="W171" s="11" t="s">
        <v>33</v>
      </c>
      <c r="X171" s="10">
        <f t="shared" si="13"/>
        <v>44774</v>
      </c>
      <c r="Y171" s="10">
        <f t="shared" si="13"/>
        <v>45838</v>
      </c>
      <c r="Z171" s="11" t="s">
        <v>33</v>
      </c>
      <c r="AA171" s="11" t="s">
        <v>44</v>
      </c>
      <c r="AB171" s="11" t="s">
        <v>33</v>
      </c>
      <c r="AC171" s="10" t="s">
        <v>45</v>
      </c>
      <c r="AD171" s="188"/>
    </row>
    <row r="172" spans="1:183">
      <c r="A172" s="31" t="s">
        <v>985</v>
      </c>
      <c r="B172" s="31" t="s">
        <v>986</v>
      </c>
      <c r="C172" s="31" t="s">
        <v>688</v>
      </c>
      <c r="D172" s="144">
        <v>44213</v>
      </c>
      <c r="E172" s="9">
        <v>44652</v>
      </c>
      <c r="F172" s="8" t="s">
        <v>44</v>
      </c>
      <c r="G172" s="9">
        <v>44652</v>
      </c>
      <c r="H172" s="31" t="s">
        <v>49</v>
      </c>
      <c r="I172" s="11" t="s">
        <v>33</v>
      </c>
      <c r="J172" s="31" t="s">
        <v>987</v>
      </c>
      <c r="K172" s="11" t="s">
        <v>44</v>
      </c>
      <c r="L172" s="12" t="s">
        <v>988</v>
      </c>
      <c r="M172" s="8" t="s">
        <v>37</v>
      </c>
      <c r="N172" s="31" t="s">
        <v>599</v>
      </c>
      <c r="O172" s="8" t="s">
        <v>205</v>
      </c>
      <c r="P172" s="31" t="s">
        <v>40</v>
      </c>
      <c r="Q172" s="13">
        <v>3703</v>
      </c>
      <c r="R172" s="13">
        <v>3703</v>
      </c>
      <c r="S172" s="30">
        <v>0</v>
      </c>
      <c r="T172" s="31" t="s">
        <v>79</v>
      </c>
      <c r="U172" s="8" t="s">
        <v>55</v>
      </c>
      <c r="V172" s="31" t="s">
        <v>32</v>
      </c>
      <c r="W172" s="11" t="s">
        <v>33</v>
      </c>
      <c r="X172" s="10">
        <f>DATE(YEAR(D172) + 3, MONTH(D172), DAY(D172))</f>
        <v>45308</v>
      </c>
      <c r="Y172" s="10">
        <f>DATE(YEAR(E178) + 3, MONTH(E178), DAY(E178))</f>
        <v>46233</v>
      </c>
      <c r="Z172" s="11" t="s">
        <v>44</v>
      </c>
      <c r="AA172" s="11" t="s">
        <v>44</v>
      </c>
      <c r="AB172" s="11" t="s">
        <v>33</v>
      </c>
      <c r="AC172" s="10" t="s">
        <v>69</v>
      </c>
    </row>
    <row r="173" spans="1:183" ht="31">
      <c r="A173" s="8" t="s">
        <v>989</v>
      </c>
      <c r="B173" s="8" t="s">
        <v>990</v>
      </c>
      <c r="C173" s="8" t="s">
        <v>991</v>
      </c>
      <c r="D173" s="145">
        <v>44805</v>
      </c>
      <c r="E173" s="145">
        <v>46630</v>
      </c>
      <c r="F173" s="8" t="s">
        <v>49</v>
      </c>
      <c r="G173" s="9">
        <v>46996</v>
      </c>
      <c r="H173" s="11" t="s">
        <v>442</v>
      </c>
      <c r="I173" s="10">
        <v>46265</v>
      </c>
      <c r="J173" s="131" t="s">
        <v>992</v>
      </c>
      <c r="K173" s="8" t="s">
        <v>44</v>
      </c>
      <c r="L173" s="100">
        <v>1359357</v>
      </c>
      <c r="M173" s="8" t="s">
        <v>37</v>
      </c>
      <c r="N173" s="8" t="s">
        <v>993</v>
      </c>
      <c r="O173" s="8" t="s">
        <v>149</v>
      </c>
      <c r="P173" s="11" t="s">
        <v>169</v>
      </c>
      <c r="Q173" s="59">
        <v>0</v>
      </c>
      <c r="R173" s="59">
        <v>0</v>
      </c>
      <c r="S173" s="30">
        <v>0</v>
      </c>
      <c r="T173" s="31" t="s">
        <v>42</v>
      </c>
      <c r="U173" s="8" t="s">
        <v>55</v>
      </c>
      <c r="V173" s="11" t="s">
        <v>49</v>
      </c>
      <c r="W173" s="11"/>
      <c r="X173" s="10">
        <f>DATE(YEAR(D173) + 3, MONTH(D173), DAY(D173))</f>
        <v>45901</v>
      </c>
      <c r="Y173" s="10">
        <f>DATE(YEAR(E173) + 6, MONTH(E173), DAY(E173))</f>
        <v>48822</v>
      </c>
      <c r="Z173" s="11" t="s">
        <v>33</v>
      </c>
      <c r="AA173" s="11" t="s">
        <v>44</v>
      </c>
      <c r="AB173" s="11" t="s">
        <v>33</v>
      </c>
      <c r="AC173" s="11" t="s">
        <v>58</v>
      </c>
      <c r="AE173" s="286"/>
      <c r="AF173" s="286"/>
      <c r="AG173" s="286"/>
      <c r="AH173" s="286"/>
      <c r="AI173" s="286"/>
      <c r="AJ173" s="286"/>
      <c r="AK173" s="286"/>
      <c r="AL173" s="286"/>
      <c r="AM173" s="286"/>
      <c r="AN173" s="286"/>
      <c r="AO173" s="286"/>
      <c r="AP173" s="286"/>
      <c r="AQ173" s="286"/>
      <c r="AR173" s="286"/>
      <c r="AS173" s="286"/>
      <c r="AT173" s="286"/>
      <c r="AU173" s="286"/>
      <c r="AV173" s="286"/>
      <c r="AW173" s="286"/>
      <c r="AX173" s="286"/>
      <c r="AY173" s="286"/>
      <c r="AZ173" s="286"/>
      <c r="BA173" s="286"/>
      <c r="BB173" s="286"/>
      <c r="BC173" s="286"/>
      <c r="BD173" s="286"/>
      <c r="BE173" s="286"/>
      <c r="BF173" s="286"/>
      <c r="BG173" s="286"/>
      <c r="BH173" s="286"/>
      <c r="BI173" s="286"/>
      <c r="BJ173" s="286"/>
      <c r="BK173" s="286"/>
      <c r="BL173" s="286"/>
      <c r="BM173" s="286"/>
      <c r="BN173" s="286"/>
      <c r="BO173" s="286"/>
      <c r="BP173" s="286"/>
      <c r="BQ173" s="286"/>
      <c r="BR173" s="286"/>
      <c r="BS173" s="286"/>
      <c r="BT173" s="286"/>
      <c r="BU173" s="286"/>
      <c r="BV173" s="286"/>
      <c r="BW173" s="286"/>
      <c r="BX173" s="286"/>
      <c r="BY173" s="286"/>
      <c r="BZ173" s="286"/>
      <c r="CA173" s="286"/>
      <c r="CB173" s="286"/>
      <c r="CC173" s="286"/>
      <c r="CD173" s="286"/>
      <c r="CE173" s="286"/>
      <c r="CF173" s="286"/>
      <c r="CG173" s="286"/>
      <c r="CH173" s="286"/>
      <c r="CI173" s="286"/>
      <c r="CJ173" s="286"/>
      <c r="CK173" s="286"/>
      <c r="CL173" s="286"/>
      <c r="CM173" s="286"/>
      <c r="CN173" s="286"/>
      <c r="CO173" s="286"/>
      <c r="CP173" s="286"/>
      <c r="CQ173" s="286"/>
      <c r="CR173" s="286"/>
      <c r="CS173" s="286"/>
      <c r="CT173" s="286"/>
      <c r="CU173" s="286"/>
      <c r="CV173" s="286"/>
      <c r="CW173" s="286"/>
      <c r="CX173" s="286"/>
      <c r="CY173" s="286"/>
      <c r="CZ173" s="286"/>
      <c r="DA173" s="286"/>
      <c r="DB173" s="286"/>
      <c r="DC173" s="286"/>
      <c r="DD173" s="286"/>
      <c r="DE173" s="286"/>
      <c r="DF173" s="286"/>
      <c r="DG173" s="286"/>
      <c r="DH173" s="286"/>
      <c r="DI173" s="286"/>
      <c r="DJ173" s="286"/>
      <c r="DK173" s="286"/>
      <c r="DL173" s="286"/>
      <c r="DM173" s="286"/>
      <c r="DN173" s="286"/>
      <c r="DO173" s="286"/>
      <c r="DP173" s="286"/>
      <c r="DQ173" s="286"/>
      <c r="DR173" s="286"/>
      <c r="DS173" s="286"/>
      <c r="DT173" s="286"/>
      <c r="DU173" s="286"/>
      <c r="DV173" s="286"/>
      <c r="DW173" s="286"/>
      <c r="DX173" s="286"/>
      <c r="DY173" s="286"/>
      <c r="DZ173" s="286"/>
      <c r="EA173" s="286"/>
      <c r="EB173" s="286"/>
      <c r="EC173" s="286"/>
      <c r="ED173" s="286"/>
      <c r="EE173" s="286"/>
      <c r="EF173" s="286"/>
      <c r="EG173" s="286"/>
      <c r="EH173" s="286"/>
      <c r="EI173" s="286"/>
      <c r="EJ173" s="286"/>
      <c r="EK173" s="286"/>
      <c r="EL173" s="286"/>
      <c r="EM173" s="286"/>
      <c r="EN173" s="286"/>
      <c r="EO173" s="286"/>
      <c r="EP173" s="286"/>
      <c r="EQ173" s="286"/>
      <c r="ER173" s="286"/>
      <c r="ES173" s="286"/>
      <c r="ET173" s="286"/>
      <c r="EU173" s="286"/>
      <c r="EV173" s="286"/>
      <c r="EW173" s="286"/>
      <c r="EX173" s="286"/>
      <c r="EY173" s="286"/>
      <c r="EZ173" s="286"/>
      <c r="FA173" s="286"/>
      <c r="FB173" s="286"/>
      <c r="FC173" s="286"/>
      <c r="FD173" s="286"/>
      <c r="FE173" s="286"/>
      <c r="FF173" s="286"/>
      <c r="FG173" s="286"/>
      <c r="FH173" s="286"/>
      <c r="FI173" s="286"/>
      <c r="FJ173" s="286"/>
      <c r="FK173" s="286"/>
      <c r="FL173" s="286"/>
      <c r="FM173" s="286"/>
      <c r="FN173" s="286"/>
      <c r="FO173" s="286"/>
      <c r="FP173" s="286"/>
      <c r="FQ173" s="286"/>
      <c r="FR173" s="286"/>
      <c r="FS173" s="286"/>
      <c r="FT173" s="286"/>
      <c r="FU173" s="286"/>
      <c r="FV173" s="286"/>
      <c r="FW173" s="286"/>
      <c r="FX173" s="286"/>
      <c r="FY173" s="286"/>
      <c r="FZ173" s="286"/>
      <c r="GA173" s="286"/>
    </row>
    <row r="174" spans="1:183" ht="31">
      <c r="A174" s="8">
        <v>61882</v>
      </c>
      <c r="B174" s="8" t="s">
        <v>994</v>
      </c>
      <c r="C174" s="8" t="s">
        <v>995</v>
      </c>
      <c r="D174" s="145">
        <v>44958</v>
      </c>
      <c r="E174" s="145">
        <v>45688</v>
      </c>
      <c r="F174" s="8" t="s">
        <v>49</v>
      </c>
      <c r="G174" s="9">
        <v>46418</v>
      </c>
      <c r="H174" s="11" t="s">
        <v>49</v>
      </c>
      <c r="I174" s="10">
        <v>45078</v>
      </c>
      <c r="J174" s="131" t="s">
        <v>996</v>
      </c>
      <c r="K174" s="8" t="s">
        <v>396</v>
      </c>
      <c r="L174" s="100">
        <v>6903140</v>
      </c>
      <c r="M174" s="8" t="s">
        <v>51</v>
      </c>
      <c r="N174" s="8" t="s">
        <v>628</v>
      </c>
      <c r="O174" s="8" t="s">
        <v>468</v>
      </c>
      <c r="P174" s="11" t="s">
        <v>40</v>
      </c>
      <c r="Q174" s="59">
        <v>750000</v>
      </c>
      <c r="R174" s="59">
        <v>3000000</v>
      </c>
      <c r="S174" s="30">
        <v>0</v>
      </c>
      <c r="T174" s="31" t="s">
        <v>42</v>
      </c>
      <c r="U174" s="8" t="s">
        <v>55</v>
      </c>
      <c r="V174" s="11" t="s">
        <v>49</v>
      </c>
      <c r="W174" s="11" t="s">
        <v>32</v>
      </c>
      <c r="X174" s="10">
        <f>DATE(YEAR(D174) + 3, MONTH(D174), DAY(D174))</f>
        <v>46054</v>
      </c>
      <c r="Y174" s="10">
        <f>DATE(YEAR(E174) + 6, MONTH(E174), DAY(E174))</f>
        <v>47879</v>
      </c>
      <c r="Z174" s="11" t="s">
        <v>57</v>
      </c>
      <c r="AA174" s="11" t="s">
        <v>57</v>
      </c>
      <c r="AB174" s="11" t="s">
        <v>57</v>
      </c>
      <c r="AC174" s="11" t="s">
        <v>118</v>
      </c>
      <c r="AE174" s="286"/>
      <c r="AF174" s="286"/>
      <c r="AG174" s="286"/>
      <c r="AH174" s="286"/>
      <c r="AI174" s="286"/>
      <c r="AJ174" s="286"/>
      <c r="AK174" s="286"/>
      <c r="AL174" s="286"/>
      <c r="AM174" s="286"/>
      <c r="AN174" s="286"/>
      <c r="AO174" s="286"/>
      <c r="AP174" s="286"/>
      <c r="AQ174" s="286"/>
      <c r="AR174" s="286"/>
      <c r="AS174" s="286"/>
      <c r="AT174" s="286"/>
      <c r="AU174" s="286"/>
      <c r="AV174" s="286"/>
      <c r="AW174" s="286"/>
      <c r="AX174" s="286"/>
      <c r="AY174" s="286"/>
      <c r="AZ174" s="286"/>
      <c r="BA174" s="286"/>
      <c r="BB174" s="286"/>
      <c r="BC174" s="286"/>
      <c r="BD174" s="286"/>
      <c r="BE174" s="286"/>
      <c r="BF174" s="286"/>
      <c r="BG174" s="286"/>
      <c r="BH174" s="286"/>
      <c r="BI174" s="286"/>
      <c r="BJ174" s="286"/>
      <c r="BK174" s="286"/>
      <c r="BL174" s="286"/>
      <c r="BM174" s="286"/>
      <c r="BN174" s="286"/>
      <c r="BO174" s="286"/>
      <c r="BP174" s="286"/>
      <c r="BQ174" s="286"/>
      <c r="BR174" s="286"/>
      <c r="BS174" s="286"/>
      <c r="BT174" s="286"/>
      <c r="BU174" s="286"/>
      <c r="BV174" s="286"/>
      <c r="BW174" s="286"/>
      <c r="BX174" s="286"/>
      <c r="BY174" s="286"/>
      <c r="BZ174" s="286"/>
      <c r="CA174" s="286"/>
      <c r="CB174" s="286"/>
      <c r="CC174" s="286"/>
      <c r="CD174" s="286"/>
      <c r="CE174" s="286"/>
      <c r="CF174" s="286"/>
      <c r="CG174" s="286"/>
      <c r="CH174" s="286"/>
      <c r="CI174" s="286"/>
      <c r="CJ174" s="286"/>
      <c r="CK174" s="286"/>
      <c r="CL174" s="286"/>
      <c r="CM174" s="286"/>
      <c r="CN174" s="286"/>
      <c r="CO174" s="286"/>
      <c r="CP174" s="286"/>
      <c r="CQ174" s="286"/>
      <c r="CR174" s="286"/>
      <c r="CS174" s="286"/>
      <c r="CT174" s="286"/>
      <c r="CU174" s="286"/>
      <c r="CV174" s="286"/>
      <c r="CW174" s="286"/>
      <c r="CX174" s="286"/>
      <c r="CY174" s="286"/>
      <c r="CZ174" s="286"/>
      <c r="DA174" s="286"/>
      <c r="DB174" s="286"/>
      <c r="DC174" s="286"/>
      <c r="DD174" s="286"/>
      <c r="DE174" s="286"/>
      <c r="DF174" s="286"/>
      <c r="DG174" s="286"/>
      <c r="DH174" s="286"/>
      <c r="DI174" s="286"/>
      <c r="DJ174" s="286"/>
      <c r="DK174" s="286"/>
      <c r="DL174" s="286"/>
      <c r="DM174" s="286"/>
      <c r="DN174" s="286"/>
      <c r="DO174" s="286"/>
      <c r="DP174" s="286"/>
      <c r="DQ174" s="286"/>
      <c r="DR174" s="286"/>
      <c r="DS174" s="286"/>
      <c r="DT174" s="286"/>
      <c r="DU174" s="286"/>
      <c r="DV174" s="286"/>
      <c r="DW174" s="286"/>
      <c r="DX174" s="286"/>
      <c r="DY174" s="286"/>
      <c r="DZ174" s="286"/>
      <c r="EA174" s="286"/>
      <c r="EB174" s="286"/>
      <c r="EC174" s="286"/>
      <c r="ED174" s="286"/>
      <c r="EE174" s="286"/>
      <c r="EF174" s="286"/>
      <c r="EG174" s="286"/>
      <c r="EH174" s="286"/>
      <c r="EI174" s="286"/>
      <c r="EJ174" s="286"/>
      <c r="EK174" s="286"/>
      <c r="EL174" s="286"/>
      <c r="EM174" s="286"/>
      <c r="EN174" s="286"/>
      <c r="EO174" s="286"/>
      <c r="EP174" s="286"/>
      <c r="EQ174" s="286"/>
      <c r="ER174" s="286"/>
      <c r="ES174" s="286"/>
      <c r="ET174" s="286"/>
      <c r="EU174" s="286"/>
      <c r="EV174" s="286"/>
      <c r="EW174" s="286"/>
      <c r="EX174" s="286"/>
      <c r="EY174" s="286"/>
      <c r="EZ174" s="286"/>
      <c r="FA174" s="286"/>
      <c r="FB174" s="286"/>
      <c r="FC174" s="286"/>
      <c r="FD174" s="286"/>
      <c r="FE174" s="286"/>
      <c r="FF174" s="286"/>
      <c r="FG174" s="286"/>
      <c r="FH174" s="286"/>
      <c r="FI174" s="286"/>
      <c r="FJ174" s="286"/>
      <c r="FK174" s="286"/>
      <c r="FL174" s="286"/>
      <c r="FM174" s="286"/>
      <c r="FN174" s="286"/>
      <c r="FO174" s="286"/>
      <c r="FP174" s="286"/>
      <c r="FQ174" s="286"/>
      <c r="FR174" s="286"/>
      <c r="FS174" s="286"/>
      <c r="FT174" s="286"/>
      <c r="FU174" s="286"/>
      <c r="FV174" s="286"/>
      <c r="FW174" s="286"/>
      <c r="FX174" s="286"/>
      <c r="FY174" s="286"/>
      <c r="FZ174" s="286"/>
      <c r="GA174" s="286"/>
    </row>
    <row r="175" spans="1:183" ht="46.5">
      <c r="A175" s="8" t="s">
        <v>997</v>
      </c>
      <c r="B175" s="8" t="s">
        <v>998</v>
      </c>
      <c r="C175" s="8" t="s">
        <v>999</v>
      </c>
      <c r="D175" s="9">
        <v>42832</v>
      </c>
      <c r="E175" s="9">
        <v>45559</v>
      </c>
      <c r="F175" s="8" t="s">
        <v>44</v>
      </c>
      <c r="G175" s="9">
        <v>45559</v>
      </c>
      <c r="H175" s="8" t="s">
        <v>49</v>
      </c>
      <c r="I175" s="8"/>
      <c r="J175" s="8" t="s">
        <v>1000</v>
      </c>
      <c r="K175" s="8" t="s">
        <v>35</v>
      </c>
      <c r="L175" s="8"/>
      <c r="M175" s="8" t="s">
        <v>51</v>
      </c>
      <c r="N175" s="8" t="s">
        <v>262</v>
      </c>
      <c r="O175" s="8" t="s">
        <v>222</v>
      </c>
      <c r="P175" s="8" t="s">
        <v>169</v>
      </c>
      <c r="Q175" s="8"/>
      <c r="R175" s="8"/>
      <c r="S175" s="30">
        <v>0</v>
      </c>
      <c r="T175" s="8" t="s">
        <v>42</v>
      </c>
      <c r="U175" s="8" t="s">
        <v>55</v>
      </c>
      <c r="V175" s="8" t="s">
        <v>49</v>
      </c>
      <c r="W175" s="31" t="s">
        <v>32</v>
      </c>
      <c r="X175" s="10">
        <f>DATE(YEAR(D175) + 3, MONTH(D175), DAY(D175))</f>
        <v>43928</v>
      </c>
      <c r="Y175" s="10">
        <f>DATE(YEAR(E175) + 6, MONTH(E175), DAY(E175))</f>
        <v>47750</v>
      </c>
      <c r="Z175" s="10" t="s">
        <v>33</v>
      </c>
      <c r="AA175" s="11" t="s">
        <v>44</v>
      </c>
      <c r="AB175" s="11" t="s">
        <v>33</v>
      </c>
      <c r="AC175" s="10" t="s">
        <v>156</v>
      </c>
    </row>
    <row r="176" spans="1:183" ht="77.5">
      <c r="A176" s="8">
        <v>56921</v>
      </c>
      <c r="B176" s="274" t="s">
        <v>1001</v>
      </c>
      <c r="C176" s="8" t="s">
        <v>1002</v>
      </c>
      <c r="D176" s="92">
        <v>44816</v>
      </c>
      <c r="E176" s="92">
        <v>45747</v>
      </c>
      <c r="F176" s="11" t="s">
        <v>33</v>
      </c>
      <c r="G176" s="10">
        <v>45747</v>
      </c>
      <c r="H176" s="11" t="s">
        <v>32</v>
      </c>
      <c r="I176" s="11"/>
      <c r="J176" s="11" t="s">
        <v>1003</v>
      </c>
      <c r="K176" s="11" t="s">
        <v>35</v>
      </c>
      <c r="L176" s="304" t="s">
        <v>1004</v>
      </c>
      <c r="M176" s="11" t="s">
        <v>37</v>
      </c>
      <c r="N176" s="11" t="s">
        <v>1005</v>
      </c>
      <c r="O176" s="11" t="s">
        <v>390</v>
      </c>
      <c r="P176" s="11"/>
      <c r="Q176" s="14">
        <v>22258</v>
      </c>
      <c r="R176" s="14">
        <v>57500</v>
      </c>
      <c r="S176" s="14"/>
      <c r="T176" s="49" t="s">
        <v>42</v>
      </c>
      <c r="U176" s="11" t="s">
        <v>55</v>
      </c>
      <c r="V176" s="11" t="s">
        <v>32</v>
      </c>
      <c r="W176" s="53"/>
      <c r="X176" s="11"/>
      <c r="Y176" s="11"/>
      <c r="Z176" s="11"/>
      <c r="AA176" s="11"/>
      <c r="AB176" s="11"/>
      <c r="AC176" s="11"/>
    </row>
    <row r="177" spans="1:29">
      <c r="A177" s="8">
        <v>61774</v>
      </c>
      <c r="B177" s="8" t="s">
        <v>1006</v>
      </c>
      <c r="C177" s="8" t="s">
        <v>1007</v>
      </c>
      <c r="D177" s="9">
        <v>44682</v>
      </c>
      <c r="E177" s="9">
        <v>45748</v>
      </c>
      <c r="F177" s="8" t="s">
        <v>44</v>
      </c>
      <c r="G177" s="9">
        <v>45748</v>
      </c>
      <c r="H177" s="8" t="s">
        <v>49</v>
      </c>
      <c r="I177" s="9" t="s">
        <v>33</v>
      </c>
      <c r="J177" s="8" t="s">
        <v>1008</v>
      </c>
      <c r="K177" s="93" t="s">
        <v>44</v>
      </c>
      <c r="L177" s="100" t="s">
        <v>1009</v>
      </c>
      <c r="M177" s="8" t="s">
        <v>37</v>
      </c>
      <c r="N177" s="8" t="s">
        <v>235</v>
      </c>
      <c r="O177" s="8" t="s">
        <v>149</v>
      </c>
      <c r="P177" s="8" t="s">
        <v>67</v>
      </c>
      <c r="Q177" s="13">
        <v>100000</v>
      </c>
      <c r="R177" s="13">
        <v>300000</v>
      </c>
      <c r="S177" s="30">
        <v>0</v>
      </c>
      <c r="T177" s="89" t="s">
        <v>42</v>
      </c>
      <c r="U177" s="8" t="s">
        <v>55</v>
      </c>
      <c r="V177" s="11" t="s">
        <v>49</v>
      </c>
      <c r="W177" s="11" t="s">
        <v>33</v>
      </c>
      <c r="X177" s="10">
        <f>DATE(YEAR(D177) + 3, MONTH(D177), DAY(D177))</f>
        <v>45778</v>
      </c>
      <c r="Y177" s="10">
        <f>DATE(YEAR(E177) + 3, MONTH(E177), DAY(E177))</f>
        <v>46844</v>
      </c>
      <c r="Z177" s="10" t="s">
        <v>33</v>
      </c>
      <c r="AA177" s="11" t="s">
        <v>44</v>
      </c>
      <c r="AB177" s="11" t="s">
        <v>33</v>
      </c>
      <c r="AC177" s="10" t="s">
        <v>142</v>
      </c>
    </row>
    <row r="178" spans="1:29" ht="31">
      <c r="A178" s="11">
        <v>59715</v>
      </c>
      <c r="B178" s="305" t="s">
        <v>1010</v>
      </c>
      <c r="C178" s="306" t="s">
        <v>1011</v>
      </c>
      <c r="D178" s="92">
        <v>44886</v>
      </c>
      <c r="E178" s="92">
        <v>45137</v>
      </c>
      <c r="F178" s="11" t="s">
        <v>44</v>
      </c>
      <c r="G178" s="92">
        <v>45137</v>
      </c>
      <c r="H178" s="11" t="s">
        <v>32</v>
      </c>
      <c r="I178" s="11" t="s">
        <v>33</v>
      </c>
      <c r="J178" s="11" t="s">
        <v>1012</v>
      </c>
      <c r="K178" s="7" t="s">
        <v>396</v>
      </c>
      <c r="L178" s="127">
        <v>7227157</v>
      </c>
      <c r="M178" s="7" t="s">
        <v>37</v>
      </c>
      <c r="N178" s="7" t="s">
        <v>869</v>
      </c>
      <c r="O178" s="7" t="s">
        <v>86</v>
      </c>
      <c r="P178" s="7" t="s">
        <v>54</v>
      </c>
      <c r="Q178" s="307" t="s">
        <v>1013</v>
      </c>
      <c r="R178" s="307" t="s">
        <v>1013</v>
      </c>
      <c r="T178" s="7" t="s">
        <v>42</v>
      </c>
      <c r="U178" s="11" t="s">
        <v>55</v>
      </c>
      <c r="V178" s="11" t="s">
        <v>32</v>
      </c>
      <c r="W178" s="53" t="s">
        <v>33</v>
      </c>
      <c r="X178" s="10">
        <f t="shared" ref="X178:Y190" si="14">DATE(YEAR(D178) + 3, MONTH(D178), DAY(D178))</f>
        <v>45982</v>
      </c>
      <c r="Y178" s="10">
        <f t="shared" si="14"/>
        <v>46233</v>
      </c>
      <c r="Z178" s="11"/>
      <c r="AA178" s="11"/>
      <c r="AB178" s="11"/>
      <c r="AC178" s="11"/>
    </row>
    <row r="179" spans="1:29">
      <c r="A179" s="11" t="s">
        <v>1014</v>
      </c>
      <c r="B179" s="11" t="s">
        <v>1015</v>
      </c>
      <c r="C179" s="11" t="s">
        <v>1016</v>
      </c>
      <c r="D179" s="92">
        <v>44440</v>
      </c>
      <c r="E179" s="92">
        <v>45138</v>
      </c>
      <c r="F179" s="11" t="s">
        <v>1017</v>
      </c>
      <c r="G179" s="10">
        <v>45138</v>
      </c>
      <c r="H179" s="11" t="s">
        <v>32</v>
      </c>
      <c r="I179" s="10">
        <v>45016</v>
      </c>
      <c r="J179" s="11" t="s">
        <v>1018</v>
      </c>
      <c r="K179" s="93" t="s">
        <v>396</v>
      </c>
      <c r="L179" s="11"/>
      <c r="M179" s="11" t="s">
        <v>51</v>
      </c>
      <c r="N179" s="11" t="s">
        <v>1019</v>
      </c>
      <c r="O179" s="11" t="s">
        <v>350</v>
      </c>
      <c r="P179" s="11" t="s">
        <v>126</v>
      </c>
      <c r="Q179" s="14">
        <f>R179/3</f>
        <v>4858000</v>
      </c>
      <c r="R179" s="14">
        <v>14574000</v>
      </c>
      <c r="S179" s="14">
        <v>0</v>
      </c>
      <c r="T179" s="49" t="s">
        <v>42</v>
      </c>
      <c r="U179" s="11" t="s">
        <v>55</v>
      </c>
      <c r="V179" s="11" t="s">
        <v>1020</v>
      </c>
      <c r="W179" s="53" t="s">
        <v>1021</v>
      </c>
      <c r="X179" s="10">
        <f t="shared" si="14"/>
        <v>45536</v>
      </c>
      <c r="Y179" s="10">
        <f t="shared" si="14"/>
        <v>46234</v>
      </c>
      <c r="Z179" s="11" t="s">
        <v>1022</v>
      </c>
      <c r="AA179" s="11" t="s">
        <v>1022</v>
      </c>
      <c r="AB179" s="11" t="s">
        <v>1022</v>
      </c>
      <c r="AC179" s="11" t="s">
        <v>128</v>
      </c>
    </row>
    <row r="180" spans="1:29" ht="46.5">
      <c r="A180" s="11" t="s">
        <v>1023</v>
      </c>
      <c r="B180" s="231" t="s">
        <v>1024</v>
      </c>
      <c r="C180" s="130" t="s">
        <v>1025</v>
      </c>
      <c r="D180" s="92">
        <v>44652</v>
      </c>
      <c r="E180" s="92">
        <v>48305</v>
      </c>
      <c r="F180" s="11" t="s">
        <v>44</v>
      </c>
      <c r="G180" s="92">
        <v>48305</v>
      </c>
      <c r="H180" s="11" t="s">
        <v>32</v>
      </c>
      <c r="I180" s="11" t="s">
        <v>33</v>
      </c>
      <c r="J180" s="309" t="s">
        <v>1026</v>
      </c>
      <c r="K180" s="93" t="s">
        <v>868</v>
      </c>
      <c r="L180" s="11"/>
      <c r="M180" s="11" t="s">
        <v>64</v>
      </c>
      <c r="N180" s="11" t="s">
        <v>1027</v>
      </c>
      <c r="O180" s="11" t="s">
        <v>149</v>
      </c>
      <c r="P180" s="108" t="s">
        <v>126</v>
      </c>
      <c r="Q180" s="112">
        <v>213294</v>
      </c>
      <c r="R180" s="128"/>
      <c r="S180" s="112">
        <v>0</v>
      </c>
      <c r="T180" s="7" t="s">
        <v>79</v>
      </c>
      <c r="U180" s="11" t="s">
        <v>89</v>
      </c>
      <c r="V180" s="11" t="s">
        <v>32</v>
      </c>
      <c r="W180" s="131" t="s">
        <v>1028</v>
      </c>
      <c r="X180" s="10">
        <f t="shared" si="14"/>
        <v>45748</v>
      </c>
      <c r="Y180" s="10">
        <f t="shared" si="14"/>
        <v>49400</v>
      </c>
      <c r="Z180" s="11" t="s">
        <v>33</v>
      </c>
      <c r="AA180" s="11" t="s">
        <v>33</v>
      </c>
      <c r="AB180" s="11" t="s">
        <v>57</v>
      </c>
      <c r="AC180" s="11"/>
    </row>
    <row r="181" spans="1:29" ht="62">
      <c r="A181" s="11" t="s">
        <v>1029</v>
      </c>
      <c r="B181" s="8" t="s">
        <v>1030</v>
      </c>
      <c r="C181" s="310" t="s">
        <v>1031</v>
      </c>
      <c r="D181" s="92">
        <v>44927</v>
      </c>
      <c r="E181" s="92">
        <v>45291</v>
      </c>
      <c r="F181" s="11" t="s">
        <v>44</v>
      </c>
      <c r="G181" s="92">
        <v>45291</v>
      </c>
      <c r="H181" s="11" t="s">
        <v>32</v>
      </c>
      <c r="I181" s="11" t="s">
        <v>33</v>
      </c>
      <c r="J181" s="11" t="s">
        <v>687</v>
      </c>
      <c r="K181" s="11" t="s">
        <v>396</v>
      </c>
      <c r="L181" s="127"/>
      <c r="M181" s="11" t="s">
        <v>37</v>
      </c>
      <c r="N181" s="11" t="s">
        <v>599</v>
      </c>
      <c r="O181" s="11" t="s">
        <v>397</v>
      </c>
      <c r="P181" s="11" t="s">
        <v>40</v>
      </c>
      <c r="Q181" s="14">
        <v>77000</v>
      </c>
      <c r="R181" s="14">
        <v>77000</v>
      </c>
      <c r="S181" s="14">
        <v>0</v>
      </c>
      <c r="T181" s="11" t="s">
        <v>79</v>
      </c>
      <c r="U181" s="11" t="s">
        <v>89</v>
      </c>
      <c r="V181" s="11" t="s">
        <v>32</v>
      </c>
      <c r="W181" s="53"/>
      <c r="X181" s="10">
        <f t="shared" si="14"/>
        <v>46023</v>
      </c>
      <c r="Y181" s="10">
        <f t="shared" si="14"/>
        <v>46387</v>
      </c>
      <c r="Z181" s="11" t="s">
        <v>33</v>
      </c>
      <c r="AA181" s="11" t="s">
        <v>33</v>
      </c>
      <c r="AB181" s="11" t="s">
        <v>33</v>
      </c>
      <c r="AC181" s="11"/>
    </row>
    <row r="182" spans="1:29" ht="108.5">
      <c r="A182" s="11" t="s">
        <v>1029</v>
      </c>
      <c r="B182" s="8" t="s">
        <v>1030</v>
      </c>
      <c r="C182" s="310" t="s">
        <v>1032</v>
      </c>
      <c r="D182" s="92">
        <v>45017</v>
      </c>
      <c r="E182" s="92">
        <v>45016</v>
      </c>
      <c r="F182" s="11" t="s">
        <v>44</v>
      </c>
      <c r="G182" s="10">
        <v>45016</v>
      </c>
      <c r="H182" s="11" t="s">
        <v>32</v>
      </c>
      <c r="I182" s="11" t="s">
        <v>33</v>
      </c>
      <c r="J182" s="11" t="s">
        <v>1033</v>
      </c>
      <c r="K182" s="11" t="s">
        <v>396</v>
      </c>
      <c r="L182" s="100">
        <v>4005060</v>
      </c>
      <c r="M182" s="11" t="s">
        <v>37</v>
      </c>
      <c r="N182" s="11" t="s">
        <v>599</v>
      </c>
      <c r="O182" s="11" t="s">
        <v>397</v>
      </c>
      <c r="P182" s="11" t="s">
        <v>40</v>
      </c>
      <c r="Q182" s="14">
        <v>11000</v>
      </c>
      <c r="R182" s="14">
        <v>11000</v>
      </c>
      <c r="S182" s="14">
        <v>0</v>
      </c>
      <c r="T182" s="11" t="s">
        <v>79</v>
      </c>
      <c r="U182" s="11" t="s">
        <v>89</v>
      </c>
      <c r="V182" s="11" t="s">
        <v>32</v>
      </c>
      <c r="W182" s="53"/>
      <c r="X182" s="10">
        <f t="shared" si="14"/>
        <v>46113</v>
      </c>
      <c r="Y182" s="10">
        <f t="shared" si="14"/>
        <v>46112</v>
      </c>
      <c r="Z182" s="11" t="s">
        <v>33</v>
      </c>
      <c r="AA182" s="11" t="s">
        <v>33</v>
      </c>
      <c r="AB182" s="11" t="s">
        <v>33</v>
      </c>
      <c r="AC182" s="11"/>
    </row>
    <row r="183" spans="1:29" ht="108.5">
      <c r="A183" s="11" t="s">
        <v>1029</v>
      </c>
      <c r="B183" s="8" t="s">
        <v>1030</v>
      </c>
      <c r="C183" s="310" t="s">
        <v>1032</v>
      </c>
      <c r="D183" s="92">
        <v>45040</v>
      </c>
      <c r="E183" s="92">
        <v>45406</v>
      </c>
      <c r="F183" s="11" t="s">
        <v>44</v>
      </c>
      <c r="G183" s="92">
        <v>45406</v>
      </c>
      <c r="H183" s="11" t="s">
        <v>32</v>
      </c>
      <c r="I183" s="11" t="s">
        <v>33</v>
      </c>
      <c r="J183" s="11" t="s">
        <v>1034</v>
      </c>
      <c r="K183" s="11" t="s">
        <v>396</v>
      </c>
      <c r="L183" s="100">
        <v>4283951</v>
      </c>
      <c r="M183" s="11" t="s">
        <v>37</v>
      </c>
      <c r="N183" s="11" t="s">
        <v>599</v>
      </c>
      <c r="O183" s="11" t="s">
        <v>397</v>
      </c>
      <c r="P183" s="11" t="s">
        <v>40</v>
      </c>
      <c r="Q183" s="14">
        <v>16000</v>
      </c>
      <c r="R183" s="14">
        <v>16000</v>
      </c>
      <c r="S183" s="14">
        <v>0</v>
      </c>
      <c r="T183" s="11" t="s">
        <v>79</v>
      </c>
      <c r="U183" s="11" t="s">
        <v>89</v>
      </c>
      <c r="V183" s="11" t="s">
        <v>32</v>
      </c>
      <c r="W183" s="53"/>
      <c r="X183" s="10">
        <f t="shared" si="14"/>
        <v>46136</v>
      </c>
      <c r="Y183" s="10">
        <f t="shared" si="14"/>
        <v>46501</v>
      </c>
      <c r="Z183" s="11" t="s">
        <v>33</v>
      </c>
      <c r="AA183" s="11" t="s">
        <v>33</v>
      </c>
      <c r="AB183" s="11" t="s">
        <v>33</v>
      </c>
      <c r="AC183" s="11"/>
    </row>
    <row r="184" spans="1:29" ht="139.5">
      <c r="A184" s="11" t="s">
        <v>1035</v>
      </c>
      <c r="B184" s="311" t="s">
        <v>1036</v>
      </c>
      <c r="C184" s="58" t="s">
        <v>1037</v>
      </c>
      <c r="D184" s="142">
        <v>45013</v>
      </c>
      <c r="E184" s="142">
        <v>46473</v>
      </c>
      <c r="F184" s="108" t="s">
        <v>44</v>
      </c>
      <c r="G184" s="142">
        <v>46473</v>
      </c>
      <c r="H184" s="108" t="s">
        <v>32</v>
      </c>
      <c r="I184" s="108" t="s">
        <v>33</v>
      </c>
      <c r="J184" s="108" t="s">
        <v>1038</v>
      </c>
      <c r="K184" s="108" t="s">
        <v>396</v>
      </c>
      <c r="L184" s="127">
        <v>3532684</v>
      </c>
      <c r="M184" s="11" t="s">
        <v>37</v>
      </c>
      <c r="N184" s="11" t="s">
        <v>294</v>
      </c>
      <c r="O184" s="11" t="s">
        <v>222</v>
      </c>
      <c r="P184" s="8" t="s">
        <v>67</v>
      </c>
      <c r="Q184" s="14">
        <v>16467</v>
      </c>
      <c r="R184" s="14" t="s">
        <v>1039</v>
      </c>
      <c r="S184" s="14">
        <v>0</v>
      </c>
      <c r="T184" s="11" t="s">
        <v>79</v>
      </c>
      <c r="U184" s="11" t="s">
        <v>89</v>
      </c>
      <c r="V184" s="11" t="s">
        <v>32</v>
      </c>
      <c r="W184" s="53"/>
      <c r="X184" s="10">
        <f t="shared" si="14"/>
        <v>46109</v>
      </c>
      <c r="Y184" s="10">
        <f t="shared" si="14"/>
        <v>47569</v>
      </c>
      <c r="Z184" s="11" t="s">
        <v>33</v>
      </c>
      <c r="AA184" s="11" t="s">
        <v>33</v>
      </c>
      <c r="AB184" s="11" t="s">
        <v>33</v>
      </c>
      <c r="AC184" s="11"/>
    </row>
    <row r="185" spans="1:29" ht="77.5">
      <c r="A185" s="7" t="s">
        <v>1040</v>
      </c>
      <c r="B185" s="58" t="s">
        <v>1041</v>
      </c>
      <c r="C185" s="58" t="s">
        <v>1042</v>
      </c>
      <c r="D185" s="142">
        <v>44931</v>
      </c>
      <c r="E185" s="142">
        <v>45108</v>
      </c>
      <c r="F185" s="108" t="s">
        <v>44</v>
      </c>
      <c r="G185" s="86">
        <v>45108</v>
      </c>
      <c r="H185" s="108" t="s">
        <v>32</v>
      </c>
      <c r="I185" s="108" t="s">
        <v>33</v>
      </c>
      <c r="J185" s="108" t="s">
        <v>1043</v>
      </c>
      <c r="K185" s="108" t="s">
        <v>396</v>
      </c>
      <c r="L185" s="108"/>
      <c r="M185" s="108" t="s">
        <v>406</v>
      </c>
      <c r="N185" s="108" t="s">
        <v>1044</v>
      </c>
      <c r="O185" s="108" t="s">
        <v>66</v>
      </c>
      <c r="P185" s="108" t="s">
        <v>77</v>
      </c>
      <c r="Q185" s="112">
        <v>241500</v>
      </c>
      <c r="R185" s="112">
        <v>241500</v>
      </c>
      <c r="S185" s="112">
        <v>0</v>
      </c>
      <c r="T185" s="108" t="s">
        <v>79</v>
      </c>
      <c r="U185" s="108" t="s">
        <v>89</v>
      </c>
      <c r="V185" s="108" t="s">
        <v>32</v>
      </c>
      <c r="W185" s="113"/>
      <c r="X185" s="86">
        <f t="shared" si="14"/>
        <v>46027</v>
      </c>
      <c r="Y185" s="86">
        <f t="shared" si="14"/>
        <v>46204</v>
      </c>
      <c r="Z185" s="108" t="s">
        <v>33</v>
      </c>
      <c r="AA185" s="108" t="s">
        <v>33</v>
      </c>
      <c r="AB185" s="108" t="s">
        <v>33</v>
      </c>
      <c r="AC185" s="11"/>
    </row>
    <row r="186" spans="1:29" ht="46.5">
      <c r="A186" s="11">
        <v>56970</v>
      </c>
      <c r="B186" s="11" t="s">
        <v>1045</v>
      </c>
      <c r="C186" s="11" t="s">
        <v>1045</v>
      </c>
      <c r="D186" s="92">
        <v>44935</v>
      </c>
      <c r="E186" s="92">
        <v>45665</v>
      </c>
      <c r="F186" s="11" t="s">
        <v>57</v>
      </c>
      <c r="G186" s="10">
        <v>46395</v>
      </c>
      <c r="H186" s="11" t="s">
        <v>49</v>
      </c>
      <c r="I186" s="10">
        <v>45108</v>
      </c>
      <c r="J186" s="11" t="s">
        <v>1046</v>
      </c>
      <c r="K186" s="11" t="s">
        <v>1047</v>
      </c>
      <c r="L186" s="12" t="s">
        <v>1048</v>
      </c>
      <c r="M186" s="11" t="s">
        <v>51</v>
      </c>
      <c r="N186" s="11" t="s">
        <v>1049</v>
      </c>
      <c r="O186" s="11" t="s">
        <v>374</v>
      </c>
      <c r="P186" s="11" t="s">
        <v>77</v>
      </c>
      <c r="Q186" s="14">
        <v>500000</v>
      </c>
      <c r="R186" s="14">
        <v>2000000</v>
      </c>
      <c r="S186" s="14">
        <v>0</v>
      </c>
      <c r="T186" s="11" t="s">
        <v>42</v>
      </c>
      <c r="U186" s="11" t="s">
        <v>1050</v>
      </c>
      <c r="V186" s="11" t="s">
        <v>49</v>
      </c>
      <c r="W186" s="130" t="s">
        <v>1051</v>
      </c>
      <c r="X186" s="10">
        <f t="shared" si="14"/>
        <v>46031</v>
      </c>
      <c r="Y186" s="10">
        <f t="shared" si="14"/>
        <v>46760</v>
      </c>
      <c r="Z186" s="11" t="s">
        <v>33</v>
      </c>
      <c r="AA186" s="11" t="s">
        <v>44</v>
      </c>
      <c r="AB186" s="11" t="s">
        <v>33</v>
      </c>
      <c r="AC186" s="11" t="s">
        <v>142</v>
      </c>
    </row>
    <row r="187" spans="1:29" ht="46.5">
      <c r="A187" s="11">
        <v>56970</v>
      </c>
      <c r="B187" s="11" t="s">
        <v>1045</v>
      </c>
      <c r="C187" s="11" t="s">
        <v>1045</v>
      </c>
      <c r="D187" s="92">
        <v>44935</v>
      </c>
      <c r="E187" s="92">
        <v>45665</v>
      </c>
      <c r="F187" s="11" t="s">
        <v>57</v>
      </c>
      <c r="G187" s="10">
        <v>46395</v>
      </c>
      <c r="H187" s="11" t="s">
        <v>49</v>
      </c>
      <c r="I187" s="10">
        <v>45108</v>
      </c>
      <c r="J187" s="7" t="s">
        <v>1052</v>
      </c>
      <c r="K187" s="11" t="s">
        <v>35</v>
      </c>
      <c r="L187" s="12" t="s">
        <v>1053</v>
      </c>
      <c r="M187" s="11" t="s">
        <v>51</v>
      </c>
      <c r="N187" s="11" t="s">
        <v>1049</v>
      </c>
      <c r="O187" s="11" t="s">
        <v>374</v>
      </c>
      <c r="P187" s="11" t="s">
        <v>77</v>
      </c>
      <c r="Q187" s="14">
        <v>500000</v>
      </c>
      <c r="R187" s="14">
        <v>2000000</v>
      </c>
      <c r="S187" s="14">
        <v>0</v>
      </c>
      <c r="T187" s="11" t="s">
        <v>42</v>
      </c>
      <c r="U187" s="11" t="s">
        <v>1050</v>
      </c>
      <c r="V187" s="11" t="s">
        <v>49</v>
      </c>
      <c r="W187" s="130" t="s">
        <v>1051</v>
      </c>
      <c r="X187" s="10">
        <f t="shared" si="14"/>
        <v>46031</v>
      </c>
      <c r="Y187" s="10">
        <f t="shared" si="14"/>
        <v>46760</v>
      </c>
      <c r="Z187" s="11" t="s">
        <v>33</v>
      </c>
      <c r="AA187" s="11" t="s">
        <v>44</v>
      </c>
      <c r="AB187" s="11" t="s">
        <v>33</v>
      </c>
      <c r="AC187" s="11" t="s">
        <v>142</v>
      </c>
    </row>
    <row r="188" spans="1:29" ht="46.5">
      <c r="A188" s="11">
        <v>56970</v>
      </c>
      <c r="B188" s="11" t="s">
        <v>1045</v>
      </c>
      <c r="C188" s="11" t="s">
        <v>1045</v>
      </c>
      <c r="D188" s="92">
        <v>44935</v>
      </c>
      <c r="E188" s="92">
        <v>45665</v>
      </c>
      <c r="F188" s="11" t="s">
        <v>57</v>
      </c>
      <c r="G188" s="10">
        <v>46395</v>
      </c>
      <c r="H188" s="11" t="s">
        <v>49</v>
      </c>
      <c r="I188" s="10">
        <v>45108</v>
      </c>
      <c r="J188" s="11" t="s">
        <v>1054</v>
      </c>
      <c r="K188" s="11" t="s">
        <v>35</v>
      </c>
      <c r="L188" s="11">
        <v>10971918</v>
      </c>
      <c r="M188" s="11" t="s">
        <v>51</v>
      </c>
      <c r="N188" s="11" t="s">
        <v>1049</v>
      </c>
      <c r="O188" s="11" t="s">
        <v>374</v>
      </c>
      <c r="P188" s="11" t="s">
        <v>77</v>
      </c>
      <c r="Q188" s="14">
        <v>500000</v>
      </c>
      <c r="R188" s="14">
        <v>2000000</v>
      </c>
      <c r="S188" s="14">
        <v>0</v>
      </c>
      <c r="T188" s="11" t="s">
        <v>42</v>
      </c>
      <c r="U188" s="11" t="s">
        <v>1050</v>
      </c>
      <c r="V188" s="11" t="s">
        <v>49</v>
      </c>
      <c r="W188" s="130" t="s">
        <v>1051</v>
      </c>
      <c r="X188" s="10">
        <f t="shared" si="14"/>
        <v>46031</v>
      </c>
      <c r="Y188" s="10">
        <f t="shared" si="14"/>
        <v>46760</v>
      </c>
      <c r="Z188" s="11" t="s">
        <v>33</v>
      </c>
      <c r="AA188" s="11" t="s">
        <v>44</v>
      </c>
      <c r="AB188" s="11" t="s">
        <v>33</v>
      </c>
      <c r="AC188" s="11" t="s">
        <v>142</v>
      </c>
    </row>
    <row r="189" spans="1:29" ht="46.5">
      <c r="A189" s="11">
        <v>56970</v>
      </c>
      <c r="B189" s="11" t="s">
        <v>1045</v>
      </c>
      <c r="C189" s="11" t="s">
        <v>1045</v>
      </c>
      <c r="D189" s="92">
        <v>44935</v>
      </c>
      <c r="E189" s="92">
        <v>45665</v>
      </c>
      <c r="F189" s="11" t="s">
        <v>57</v>
      </c>
      <c r="G189" s="10">
        <v>46395</v>
      </c>
      <c r="H189" s="11" t="s">
        <v>49</v>
      </c>
      <c r="I189" s="10">
        <v>45108</v>
      </c>
      <c r="J189" s="11" t="s">
        <v>1055</v>
      </c>
      <c r="K189" s="11" t="s">
        <v>35</v>
      </c>
      <c r="L189" s="12" t="s">
        <v>1056</v>
      </c>
      <c r="M189" s="11" t="s">
        <v>51</v>
      </c>
      <c r="N189" s="11" t="s">
        <v>1049</v>
      </c>
      <c r="O189" s="11" t="s">
        <v>374</v>
      </c>
      <c r="P189" s="11" t="s">
        <v>77</v>
      </c>
      <c r="Q189" s="14">
        <v>500000</v>
      </c>
      <c r="R189" s="14">
        <v>2000000</v>
      </c>
      <c r="S189" s="14">
        <v>0</v>
      </c>
      <c r="T189" s="11" t="s">
        <v>42</v>
      </c>
      <c r="U189" s="11" t="s">
        <v>1050</v>
      </c>
      <c r="V189" s="11" t="s">
        <v>49</v>
      </c>
      <c r="W189" s="130" t="s">
        <v>1051</v>
      </c>
      <c r="X189" s="10">
        <f t="shared" si="14"/>
        <v>46031</v>
      </c>
      <c r="Y189" s="10">
        <f t="shared" si="14"/>
        <v>46760</v>
      </c>
      <c r="Z189" s="11" t="s">
        <v>33</v>
      </c>
      <c r="AA189" s="11" t="s">
        <v>44</v>
      </c>
      <c r="AB189" s="11"/>
      <c r="AC189" s="11" t="s">
        <v>142</v>
      </c>
    </row>
    <row r="190" spans="1:29">
      <c r="A190" s="11">
        <v>60331</v>
      </c>
      <c r="B190" s="11" t="s">
        <v>1057</v>
      </c>
      <c r="C190" s="8" t="s">
        <v>1058</v>
      </c>
      <c r="D190" s="92">
        <v>45019</v>
      </c>
      <c r="E190" s="92">
        <v>46114</v>
      </c>
      <c r="F190" s="11" t="s">
        <v>44</v>
      </c>
      <c r="G190" s="92">
        <v>46114</v>
      </c>
      <c r="H190" s="11" t="s">
        <v>32</v>
      </c>
      <c r="I190" s="10">
        <v>45384</v>
      </c>
      <c r="J190" s="11" t="s">
        <v>1059</v>
      </c>
      <c r="K190" s="11" t="s">
        <v>35</v>
      </c>
      <c r="L190" s="12" t="s">
        <v>1060</v>
      </c>
      <c r="M190" s="11" t="s">
        <v>406</v>
      </c>
      <c r="N190" s="11" t="s">
        <v>525</v>
      </c>
      <c r="O190" s="11" t="s">
        <v>390</v>
      </c>
      <c r="P190" s="11" t="s">
        <v>1061</v>
      </c>
      <c r="Q190" s="14">
        <v>160000</v>
      </c>
      <c r="R190" s="14">
        <v>4800000</v>
      </c>
      <c r="S190" s="14">
        <v>0</v>
      </c>
      <c r="T190" s="11" t="s">
        <v>42</v>
      </c>
      <c r="U190" s="11" t="s">
        <v>43</v>
      </c>
      <c r="V190" s="11" t="s">
        <v>32</v>
      </c>
      <c r="W190" s="53"/>
      <c r="X190" s="10">
        <f t="shared" si="14"/>
        <v>46115</v>
      </c>
      <c r="Y190" s="10">
        <f t="shared" si="14"/>
        <v>47210</v>
      </c>
      <c r="Z190" s="11" t="s">
        <v>33</v>
      </c>
      <c r="AA190" s="11" t="s">
        <v>44</v>
      </c>
      <c r="AB190" s="11" t="s">
        <v>33</v>
      </c>
      <c r="AC190" s="11" t="s">
        <v>587</v>
      </c>
    </row>
  </sheetData>
  <protectedRanges>
    <protectedRange sqref="G41:G43 D41:E43" name="Fran to complete" securityDescriptor="O:WDG:WDD:(A;;CC;;;S-1-5-21-1763517092-2068791588-1232828436-22958)"/>
  </protectedRanges>
  <dataValidations count="6">
    <dataValidation type="date" allowBlank="1" showInputMessage="1" showErrorMessage="1" error="Please input a date in the specified field." sqref="AD42:AN43" xr:uid="{E09364C6-3818-432B-B0D9-FB53CC7FF12E}">
      <formula1>36892</formula1>
      <formula2>47849</formula2>
    </dataValidation>
    <dataValidation type="list" allowBlank="1" showInputMessage="1" showErrorMessage="1" sqref="M152" xr:uid="{D68D82E5-BB39-4985-91D0-ACA659C1FE25}">
      <formula1>"High,Medium,Low"</formula1>
    </dataValidation>
    <dataValidation type="list" allowBlank="1" showInputMessage="1" showErrorMessage="1" sqref="K106:K108 K92:K104 K111:K151 K49:K90 K153:K163 K2:K47 K177" xr:uid="{8CCCC871-617E-44F8-9D49-7913B282FF21}">
      <formula1>"SME,VCSE,SME &amp; VCSE, No"</formula1>
    </dataValidation>
    <dataValidation type="list" allowBlank="1" showInputMessage="1" showErrorMessage="1" sqref="AB83:AB84 AB104:AB105 AB108 AB153 AB143 AB117:AB122 AB149:AB150 AB137 AB124:AB127 AB90:AB93 AB156:AB157 AB161 AB163 AB2:AB81 AB177 AB175 AB190 AB186:AB188" xr:uid="{A42076CB-6B2E-41EF-A7DF-51D4A43ABDF6}">
      <formula1>"Yes, No, TBC, N/A"</formula1>
    </dataValidation>
    <dataValidation type="list" allowBlank="1" showInputMessage="1" showErrorMessage="1" sqref="AA104:AA105 AA108 AA153 AA143 AA117:AA122 AA149:AA150 AA137 AA124:AA127 AA85:AA93 AA156 AA2:AA83 AA177 AA175 AA186:AA189" xr:uid="{6035683E-1836-44B2-A082-44E2355DA184}">
      <formula1>"Yes, No"</formula1>
    </dataValidation>
    <dataValidation type="list" allowBlank="1" showInputMessage="1" showErrorMessage="1" sqref="M51:M53 M105 M124 M129 M55:M81 M90:M91 M2:M36 M156 M48 M38:M46 M87 M177" xr:uid="{57056C5D-8DF4-456E-BEB4-8045AE3BB7BA}">
      <formula1>"Gold,Silver,Bronze"</formula1>
    </dataValidation>
  </dataValidations>
  <hyperlinks>
    <hyperlink ref="U55" r:id="rId1" xr:uid="{EF72508E-7263-4035-8F32-AF6DB9CC9ECF}"/>
    <hyperlink ref="U91" r:id="rId2" display="../../../../:f:/r/sites/LegalandGovernanceServicesTeam/Shared Documents/General/Deeds/Electronic Deed Index w.e.f.  20.2.2018 DO NOT DESTROY/DP 508  The National Literacy Trust?csf=1&amp;web=1&amp;e=64x13M" xr:uid="{C70592F0-0D27-4D26-8AB9-D1D00E9E10FD}"/>
    <hyperlink ref="U61" r:id="rId3" display="../../../../:f:/r/sites/LegalandGovernanceServicesTeam/Shared Documents/General/Deeds/Electronic Deed Index w.e.f.  20.2.2018 DO NOT DESTROY/DP1082  CA57104 Call Off Framework Agreement?csf=1&amp;web=1&amp;e=2KHpE2" xr:uid="{C49AE4B4-0214-4EE6-A91B-FF9011801437}"/>
    <hyperlink ref="U81" r:id="rId4" display="../../../../:f:/r/sites/LegalandGovernanceServicesTeam/Shared Documents/General/Deeds/Electronic Deed Index w.e.f.  20.2.2018 DO NOT DESTROY/DP 811  CA49132  Basemap Ltd?csf=1&amp;web=1&amp;e=1oL3cH" xr:uid="{FF068B05-22DD-4D93-97C7-A2A9F8A67F98}"/>
    <hyperlink ref="U10" r:id="rId5" display="../../../../:f:/r/sites/LegalandGovernanceServicesTeam/Shared Documents/General/Deeds/Electronic Deed Index w.e.f.  20.2.2018 DO NOT DESTROY/DP1084 CA1421-Adult Skills Training Framework Programme?csf=1&amp;web=1&amp;e=p0BMsf" xr:uid="{FCB5A743-9F17-4479-8F88-CE81AF1BE4EF}"/>
    <hyperlink ref="U31" r:id="rId6" display="../../../../:f:/r/sites/LegalandGovernanceServicesTeam/Shared Documents/General/Deeds/Electronic Deed Index w.e.f.  20.2.2018 DO NOT DESTROY/DP 533 ECG Building Maintenance Limited TAs ECG Facilities Services?csf=1&amp;web=1&amp;e=NX5mZ1" xr:uid="{CF1BB0D8-551D-4610-8113-9D57BA1768AA}"/>
    <hyperlink ref="U147" r:id="rId7" display="../../../../:f:/r/sites/LegalandGovernanceServicesTeam/Shared Documents/General/Deeds/Electronic Deed Index w.e.f.  20.2.2018 DO NOT DESTROY/DP 723 Consultancy Services Agreement Health Assured?csf=1&amp;web=1&amp;e=ORSS6H" xr:uid="{09EC74C8-1E1E-4A85-A53A-572F89BB6752}"/>
    <hyperlink ref="U11" r:id="rId8" display="../../../../:f:/r/sites/LegalandGovernanceServicesTeam/Shared Documents/General/Deeds/Electronic Deed Index w.e.f.  20.2.2018 DO NOT DESTROY/DP1091 Digital Skills Framework Courses Agreememnts?csf=1&amp;web=1&amp;e=1naAcK" xr:uid="{F4757493-133F-4484-97B1-287FE156F1EC}"/>
    <hyperlink ref="U116" r:id="rId9" display="../../../../:f:/r/sites/LegalandGovernanceServicesTeam/Shared Documents/General/Deeds/Electronic Deed Index w.e.f.  20.2.2018 DO NOT DESTROY/DP1096 CA1246 Consultancy Services Agreement Consultancy Services Agreement  Local Footfall Tracker?csf=1&amp;web=1&amp;e=2CjYw1" xr:uid="{FB90B2F0-1EAF-483E-B355-98FF5864271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C8C4793362ADF24483271EB4A5EF2042" ma:contentTypeVersion="20" ma:contentTypeDescription="" ma:contentTypeScope="" ma:versionID="c341d308f56535838350160eabf92a05">
  <xsd:schema xmlns:xsd="http://www.w3.org/2001/XMLSchema" xmlns:xs="http://www.w3.org/2001/XMLSchema" xmlns:p="http://schemas.microsoft.com/office/2006/metadata/properties" xmlns:ns2="609d8ea2-166c-4bc4-b8e6-471679cf7152" xmlns:ns3="749fcac0-1a83-44ad-a246-cef45f65c140" xmlns:ns4="47b8abde-4f00-40c8-b7cd-5e812d4243d7" targetNamespace="http://schemas.microsoft.com/office/2006/metadata/properties" ma:root="true" ma:fieldsID="2b07e33d426c0a992e5817840f0524c3" ns2:_="" ns3:_="" ns4:_="">
    <xsd:import namespace="609d8ea2-166c-4bc4-b8e6-471679cf7152"/>
    <xsd:import namespace="749fcac0-1a83-44ad-a246-cef45f65c140"/>
    <xsd:import namespace="47b8abde-4f00-40c8-b7cd-5e812d4243d7"/>
    <xsd:element name="properties">
      <xsd:complexType>
        <xsd:sequence>
          <xsd:element name="documentManagement">
            <xsd:complexType>
              <xsd:all>
                <xsd:element ref="ns2:TaxCatchAll" minOccurs="0"/>
                <xsd:element ref="ns2:TaxCatchAllLabel" minOccurs="0"/>
                <xsd:element ref="ns2:e7f6fcfa129d4532be115c39d4a79470"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LengthInSeconds" minOccurs="0"/>
                <xsd:element ref="ns3:SupplierName"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4235a34-111a-42ca-86c3-73c9854704ba}" ma:internalName="TaxCatchAll" ma:showField="CatchAllData"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4235a34-111a-42ca-86c3-73c9854704ba}" ma:internalName="TaxCatchAllLabel" ma:readOnly="true" ma:showField="CatchAllDataLabel"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e7f6fcfa129d4532be115c39d4a79470" ma:index="10" ma:taxonomy="true" ma:internalName="e7f6fcfa129d4532be115c39d4a79470" ma:taxonomyFieldName="Information_x0020_Asset_x0020_Owner" ma:displayName="Information Asset Owner" ma:readOnly="false" ma:default="" ma:fieldId="{e7f6fcfa-129d-4532-be11-5c39d4a79470}" ma:sspId="818be74b-408a-4821-a541-c1cb6a280853" ma:termSetId="c62ee58c-7e49-4451-bf4d-25f985ecb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9fcac0-1a83-44ad-a246-cef45f65c14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SupplierName" ma:index="24" nillable="true" ma:displayName="Supplier Name" ma:format="Dropdown" ma:internalName="SupplierName">
      <xsd:simpleType>
        <xsd:restriction base="dms:Text">
          <xsd:maxLength value="255"/>
        </xsd:restrictio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18be74b-408a-4821-a541-c1cb6a2808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b8abde-4f00-40c8-b7cd-5e812d4243d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18be74b-408a-4821-a541-c1cb6a280853" ContentTypeId="0x010100CD2C4A6BD139E040B17750FF27DCB588"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609d8ea2-166c-4bc4-b8e6-471679cf7152">
      <Value>2</Value>
    </TaxCatchAll>
    <SupplierName xmlns="749fcac0-1a83-44ad-a246-cef45f65c140" xsi:nil="true"/>
    <e7f6fcfa129d4532be115c39d4a79470 xmlns="609d8ea2-166c-4bc4-b8e6-471679cf7152">
      <Terms xmlns="http://schemas.microsoft.com/office/infopath/2007/PartnerControls">
        <TermInfo xmlns="http://schemas.microsoft.com/office/infopath/2007/PartnerControls">
          <TermName xmlns="http://schemas.microsoft.com/office/infopath/2007/PartnerControls">Head of Procurement</TermName>
          <TermId xmlns="http://schemas.microsoft.com/office/infopath/2007/PartnerControls">fb32aba1-b4af-4d34-8c20-4f22030f9cc1</TermId>
        </TermInfo>
      </Terms>
    </e7f6fcfa129d4532be115c39d4a79470>
    <lcf76f155ced4ddcb4097134ff3c332f xmlns="749fcac0-1a83-44ad-a246-cef45f65c14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975CBE-CA32-44AA-AB58-F1090E3905C4}"/>
</file>

<file path=customXml/itemProps2.xml><?xml version="1.0" encoding="utf-8"?>
<ds:datastoreItem xmlns:ds="http://schemas.openxmlformats.org/officeDocument/2006/customXml" ds:itemID="{967A7E62-33D3-49BD-B707-E36008090BE1}"/>
</file>

<file path=customXml/itemProps3.xml><?xml version="1.0" encoding="utf-8"?>
<ds:datastoreItem xmlns:ds="http://schemas.openxmlformats.org/officeDocument/2006/customXml" ds:itemID="{B556F17A-C949-4FB9-8988-EDF4DF429BAB}"/>
</file>

<file path=customXml/itemProps4.xml><?xml version="1.0" encoding="utf-8"?>
<ds:datastoreItem xmlns:ds="http://schemas.openxmlformats.org/officeDocument/2006/customXml" ds:itemID="{E8442F58-2ADA-446C-982B-8C8F132163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Shelton</dc:creator>
  <cp:lastModifiedBy>Thomas Shelton</cp:lastModifiedBy>
  <dcterms:created xsi:type="dcterms:W3CDTF">2023-04-25T10:06:30Z</dcterms:created>
  <dcterms:modified xsi:type="dcterms:W3CDTF">2023-04-25T10:08:35Z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0x010100CD2C4A6BD139E040B17750FF27DCB58800C8C4793362ADF24483271EB4A5EF2042</vt:lpwstr>
  </property>
  <property fmtid="{D5CDD505-2E9C-101B-9397-08002B2CF9AE}" pid="3" name="Information Asset Owner">
    <vt:lpwstr>2;#Head of Procurement|fb32aba1-b4af-4d34-8c20-4f22030f9cc1</vt:lpwstr>
  </property>
  <property fmtid="{D5CDD505-2E9C-101B-9397-08002B2CF9AE}" pid="4" name="MediaServiceImageTags">
    <vt:lpwstr/>
  </property>
</Properties>
</file>