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westyorksca-my.sharepoint.com/personal/thomas_shelton_westyorks-ca_gov_uk/Documents/Documents/Transparency Reporting/"/>
    </mc:Choice>
  </mc:AlternateContent>
  <xr:revisionPtr revIDLastSave="1" documentId="8_{455DD189-443E-4412-92E5-26B0ACD9BADD}" xr6:coauthVersionLast="47" xr6:coauthVersionMax="47" xr10:uidLastSave="{13B364ED-1234-4CC7-9A13-13DF3FE18B1D}"/>
  <bookViews>
    <workbookView xWindow="-108" yWindow="-108" windowWidth="23256" windowHeight="12576" xr2:uid="{00000000-000D-0000-FFFF-FFFF00000000}"/>
  </bookViews>
  <sheets>
    <sheet name="Live Contracts" sheetId="2" r:id="rId1"/>
    <sheet name="Quotetender overview" sheetId="1" r:id="rId2"/>
  </sheets>
  <externalReferences>
    <externalReference r:id="rId3"/>
  </externalReferences>
  <definedNames>
    <definedName name="_xlnm._FilterDatabase" localSheetId="0" hidden="1">'Live Contracts'!$A$1:$GA$201</definedName>
    <definedName name="_xlnm._FilterDatabase" localSheetId="1" hidden="1">'Quotetender overview'!$A$1:$G$179</definedName>
    <definedName name="_Hlk40855962" localSheetId="0">'[1]Expired Contracts'!$R$1358</definedName>
    <definedName name="ADE">#REF!</definedName>
    <definedName name="Category">#REF!</definedName>
    <definedName name="Uplo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00" i="2" l="1"/>
  <c r="X200" i="2"/>
  <c r="Y199" i="2"/>
  <c r="X199" i="2"/>
  <c r="Y198" i="2"/>
  <c r="X198" i="2"/>
  <c r="Y197" i="2"/>
  <c r="X197" i="2"/>
  <c r="Y196" i="2"/>
  <c r="X196" i="2"/>
  <c r="Y193" i="2"/>
  <c r="X193" i="2"/>
  <c r="Y187" i="2"/>
  <c r="X187" i="2"/>
  <c r="Y186" i="2"/>
  <c r="X186" i="2"/>
  <c r="Y185" i="2"/>
  <c r="X185" i="2"/>
  <c r="Y184" i="2"/>
  <c r="X184" i="2"/>
  <c r="Y183" i="2"/>
  <c r="X183" i="2"/>
  <c r="Y182" i="2"/>
  <c r="X182" i="2"/>
  <c r="Y181" i="2"/>
  <c r="X181" i="2"/>
  <c r="Y180" i="2"/>
  <c r="X180" i="2"/>
  <c r="Y179" i="2"/>
  <c r="X179" i="2"/>
  <c r="Y178" i="2"/>
  <c r="X178" i="2"/>
  <c r="Y177" i="2"/>
  <c r="X177" i="2"/>
  <c r="Y176" i="2"/>
  <c r="X176" i="2"/>
  <c r="Y175" i="2"/>
  <c r="X175" i="2"/>
  <c r="Q175" i="2"/>
  <c r="Y174" i="2"/>
  <c r="X174" i="2"/>
  <c r="Y173" i="2"/>
  <c r="X173" i="2"/>
  <c r="Y171" i="2"/>
  <c r="X171" i="2"/>
  <c r="Y170" i="2"/>
  <c r="X170" i="2"/>
  <c r="Y169" i="2"/>
  <c r="X169" i="2"/>
  <c r="Y168" i="2"/>
  <c r="X168" i="2"/>
  <c r="Y167" i="2"/>
  <c r="X167" i="2"/>
  <c r="Y166" i="2"/>
  <c r="X166" i="2"/>
  <c r="Y165" i="2"/>
  <c r="X165" i="2"/>
  <c r="X164" i="2"/>
  <c r="Y163" i="2"/>
  <c r="X163" i="2"/>
  <c r="Y162" i="2"/>
  <c r="X162" i="2"/>
  <c r="X161" i="2"/>
  <c r="I161" i="2"/>
  <c r="Y160" i="2"/>
  <c r="X160" i="2"/>
  <c r="Y159" i="2"/>
  <c r="X159" i="2"/>
  <c r="Y158" i="2"/>
  <c r="X158" i="2"/>
  <c r="Y157" i="2"/>
  <c r="X157" i="2"/>
  <c r="Y156" i="2"/>
  <c r="X156" i="2"/>
  <c r="X155" i="2"/>
  <c r="I155" i="2"/>
  <c r="Y154" i="2"/>
  <c r="X154" i="2"/>
  <c r="Y153" i="2"/>
  <c r="X153" i="2"/>
  <c r="Y152" i="2"/>
  <c r="X152" i="2"/>
  <c r="X151" i="2"/>
  <c r="I151" i="2"/>
  <c r="Y150" i="2"/>
  <c r="X150" i="2"/>
  <c r="Y149" i="2"/>
  <c r="X149" i="2"/>
  <c r="Y148" i="2"/>
  <c r="X148" i="2"/>
  <c r="Y147" i="2"/>
  <c r="X147" i="2"/>
  <c r="Y146" i="2"/>
  <c r="X146" i="2"/>
  <c r="Y145" i="2"/>
  <c r="X145" i="2"/>
  <c r="Y144" i="2"/>
  <c r="X144" i="2"/>
  <c r="Y143" i="2"/>
  <c r="X143" i="2"/>
  <c r="Y142" i="2"/>
  <c r="X142" i="2"/>
  <c r="Y141" i="2"/>
  <c r="X141" i="2"/>
  <c r="Y140" i="2"/>
  <c r="X140" i="2"/>
  <c r="Y139" i="2"/>
  <c r="X139" i="2"/>
  <c r="Y138" i="2"/>
  <c r="X138" i="2"/>
  <c r="Y137" i="2"/>
  <c r="X137" i="2"/>
  <c r="Y136" i="2"/>
  <c r="X136" i="2"/>
  <c r="Y135" i="2"/>
  <c r="X135" i="2"/>
  <c r="Y134" i="2"/>
  <c r="X134" i="2"/>
  <c r="Y133" i="2"/>
  <c r="X133" i="2"/>
  <c r="Y132" i="2"/>
  <c r="X132" i="2"/>
  <c r="Y131" i="2"/>
  <c r="X131" i="2"/>
  <c r="Y130" i="2"/>
  <c r="X130" i="2"/>
  <c r="Q130" i="2"/>
  <c r="Y129" i="2"/>
  <c r="X129" i="2"/>
  <c r="Y128" i="2"/>
  <c r="X128" i="2"/>
  <c r="Y127" i="2"/>
  <c r="X127" i="2"/>
  <c r="Y125" i="2"/>
  <c r="X125" i="2"/>
  <c r="Y124" i="2"/>
  <c r="X124" i="2"/>
  <c r="Y123" i="2"/>
  <c r="X123" i="2"/>
  <c r="Y122" i="2"/>
  <c r="Y121" i="2"/>
  <c r="X121" i="2"/>
  <c r="Y120" i="2"/>
  <c r="X120" i="2"/>
  <c r="Y119" i="2"/>
  <c r="X119" i="2"/>
  <c r="Y118" i="2"/>
  <c r="X118" i="2"/>
  <c r="Y117" i="2"/>
  <c r="X117" i="2"/>
  <c r="Y116" i="2"/>
  <c r="X116" i="2"/>
  <c r="Y115" i="2"/>
  <c r="X115" i="2"/>
  <c r="Y114" i="2"/>
  <c r="X114" i="2"/>
  <c r="Y113" i="2"/>
  <c r="X113" i="2"/>
  <c r="Y112" i="2"/>
  <c r="X112" i="2"/>
  <c r="Y111" i="2"/>
  <c r="X111" i="2"/>
  <c r="Y110" i="2"/>
  <c r="X110" i="2"/>
  <c r="Y108" i="2"/>
  <c r="X108" i="2"/>
  <c r="Y107" i="2"/>
  <c r="X107" i="2"/>
  <c r="Y106" i="2"/>
  <c r="X106" i="2"/>
  <c r="Y105" i="2"/>
  <c r="X105" i="2"/>
  <c r="Y104" i="2"/>
  <c r="X104" i="2"/>
  <c r="Y103" i="2"/>
  <c r="X103" i="2"/>
  <c r="Y102" i="2"/>
  <c r="X102" i="2"/>
  <c r="Y101" i="2"/>
  <c r="X101" i="2"/>
  <c r="Y100" i="2"/>
  <c r="X100" i="2"/>
  <c r="Y98" i="2"/>
  <c r="X98" i="2"/>
  <c r="Y97" i="2"/>
  <c r="X97" i="2"/>
  <c r="Y96" i="2"/>
  <c r="X96" i="2"/>
  <c r="Y94" i="2"/>
  <c r="X94" i="2"/>
  <c r="Y93" i="2"/>
  <c r="X93" i="2"/>
  <c r="Y92" i="2"/>
  <c r="X92" i="2"/>
  <c r="Y91" i="2"/>
  <c r="X91" i="2"/>
  <c r="Y90" i="2"/>
  <c r="X90" i="2"/>
  <c r="Y89" i="2"/>
  <c r="X89" i="2"/>
  <c r="Y88" i="2"/>
  <c r="X88" i="2"/>
  <c r="Q88" i="2"/>
  <c r="Y87" i="2"/>
  <c r="X87" i="2"/>
  <c r="Y86" i="2"/>
  <c r="X86" i="2"/>
  <c r="Y84" i="2"/>
  <c r="Y83" i="2"/>
  <c r="X83" i="2"/>
  <c r="Q83" i="2"/>
  <c r="Y82" i="2"/>
  <c r="X82" i="2"/>
  <c r="I82" i="2"/>
  <c r="Y81" i="2"/>
  <c r="X81" i="2"/>
  <c r="Y80" i="2"/>
  <c r="X80" i="2"/>
  <c r="Y79" i="2"/>
  <c r="X79" i="2"/>
  <c r="I79" i="2"/>
  <c r="Y78" i="2"/>
  <c r="X78" i="2"/>
  <c r="Y77" i="2"/>
  <c r="X77" i="2"/>
  <c r="I77" i="2"/>
  <c r="Y76" i="2"/>
  <c r="X76" i="2"/>
  <c r="Y75" i="2"/>
  <c r="X75" i="2"/>
  <c r="Y74" i="2"/>
  <c r="X74" i="2"/>
  <c r="Y73" i="2"/>
  <c r="X73" i="2"/>
  <c r="Y72" i="2"/>
  <c r="X72" i="2"/>
  <c r="Y71" i="2"/>
  <c r="X71" i="2"/>
  <c r="Y70" i="2"/>
  <c r="X70" i="2"/>
  <c r="Y69" i="2"/>
  <c r="X69" i="2"/>
  <c r="Q69" i="2"/>
  <c r="Y68" i="2"/>
  <c r="X68" i="2"/>
  <c r="Y67" i="2"/>
  <c r="X67" i="2"/>
  <c r="Y66" i="2"/>
  <c r="X66" i="2"/>
  <c r="I66" i="2"/>
  <c r="Y65" i="2"/>
  <c r="X65" i="2"/>
  <c r="I65" i="2"/>
  <c r="Y64" i="2"/>
  <c r="X64" i="2"/>
  <c r="Y63" i="2"/>
  <c r="X63" i="2"/>
  <c r="I63" i="2"/>
  <c r="Y62" i="2"/>
  <c r="X62" i="2"/>
  <c r="Y61" i="2"/>
  <c r="X61" i="2"/>
  <c r="Y60" i="2"/>
  <c r="X60" i="2"/>
  <c r="Y59" i="2"/>
  <c r="X59" i="2"/>
  <c r="Y58" i="2"/>
  <c r="X58" i="2"/>
  <c r="Y57" i="2"/>
  <c r="X57" i="2"/>
  <c r="Y56" i="2"/>
  <c r="X56" i="2"/>
  <c r="Y55" i="2"/>
  <c r="X55" i="2"/>
  <c r="Y54" i="2"/>
  <c r="X54" i="2"/>
  <c r="Y52" i="2"/>
  <c r="X52" i="2"/>
  <c r="I52" i="2"/>
  <c r="Y51" i="2"/>
  <c r="X51" i="2"/>
  <c r="Y50" i="2"/>
  <c r="X50" i="2"/>
  <c r="Y49" i="2"/>
  <c r="X49" i="2"/>
  <c r="Y48" i="2"/>
  <c r="X48" i="2"/>
  <c r="Y47" i="2"/>
  <c r="X47" i="2"/>
  <c r="I47" i="2"/>
  <c r="Y46" i="2"/>
  <c r="X46" i="2"/>
  <c r="Q46" i="2"/>
  <c r="Y45" i="2"/>
  <c r="X45" i="2"/>
  <c r="R45" i="2"/>
  <c r="Y44" i="2"/>
  <c r="X44" i="2"/>
  <c r="I44" i="2"/>
  <c r="Y43" i="2"/>
  <c r="X43" i="2"/>
  <c r="I43" i="2"/>
  <c r="Y42" i="2"/>
  <c r="X42" i="2"/>
  <c r="Y41" i="2"/>
  <c r="X41" i="2"/>
  <c r="Y40" i="2"/>
  <c r="X40" i="2"/>
  <c r="I40" i="2"/>
  <c r="Y39" i="2"/>
  <c r="X39" i="2"/>
  <c r="I38" i="2"/>
  <c r="Y36" i="2"/>
  <c r="X36" i="2"/>
  <c r="I36" i="2"/>
  <c r="Y35" i="2"/>
  <c r="X35" i="2"/>
  <c r="Q35" i="2"/>
  <c r="Y34" i="2"/>
  <c r="X34" i="2"/>
  <c r="I34" i="2"/>
  <c r="Y33" i="2"/>
  <c r="X33" i="2"/>
  <c r="Y32" i="2"/>
  <c r="X32" i="2"/>
  <c r="Y31" i="2"/>
  <c r="X31" i="2"/>
  <c r="Y30" i="2"/>
  <c r="X30" i="2"/>
  <c r="Y29" i="2"/>
  <c r="X29" i="2"/>
  <c r="Y28" i="2"/>
  <c r="X28" i="2"/>
  <c r="Y27" i="2"/>
  <c r="X27" i="2"/>
  <c r="Y26" i="2"/>
  <c r="X26" i="2"/>
  <c r="Y25" i="2"/>
  <c r="X25" i="2"/>
  <c r="Y24" i="2"/>
  <c r="X24" i="2"/>
  <c r="Y23" i="2"/>
  <c r="X23" i="2"/>
  <c r="Q23" i="2"/>
  <c r="Y22" i="2"/>
  <c r="X22" i="2"/>
  <c r="Y20" i="2"/>
  <c r="X20" i="2"/>
  <c r="Y19" i="2"/>
  <c r="X19" i="2"/>
  <c r="I19" i="2"/>
  <c r="Y18" i="2"/>
  <c r="X18" i="2"/>
  <c r="Y17" i="2"/>
  <c r="X17" i="2"/>
  <c r="Y16" i="2"/>
  <c r="X16" i="2"/>
  <c r="Y15" i="2"/>
  <c r="X15" i="2"/>
  <c r="Y14" i="2"/>
  <c r="X14" i="2"/>
  <c r="Y13" i="2"/>
  <c r="X13" i="2"/>
  <c r="Y12" i="2"/>
  <c r="X12" i="2"/>
  <c r="Y11" i="2"/>
  <c r="X11" i="2"/>
  <c r="Y9" i="2"/>
  <c r="X9" i="2"/>
  <c r="Y8" i="2"/>
  <c r="X8" i="2"/>
  <c r="Y7" i="2"/>
  <c r="X7" i="2"/>
  <c r="Y6" i="2"/>
  <c r="X6" i="2"/>
  <c r="Y5" i="2"/>
  <c r="X5" i="2"/>
  <c r="Y4" i="2"/>
  <c r="X4" i="2"/>
  <c r="I4" i="2"/>
  <c r="Y3" i="2"/>
  <c r="X3" i="2"/>
  <c r="Y2" i="2"/>
  <c r="X2" i="2"/>
</calcChain>
</file>

<file path=xl/sharedStrings.xml><?xml version="1.0" encoding="utf-8"?>
<sst xmlns="http://schemas.openxmlformats.org/spreadsheetml/2006/main" count="4075" uniqueCount="1238">
  <si>
    <t>Quote/tender title</t>
  </si>
  <si>
    <t>Workspace name</t>
  </si>
  <si>
    <t>Actual publication date</t>
  </si>
  <si>
    <t>Corporate Services - Commercial Team</t>
  </si>
  <si>
    <t>Corporate Services - ICT Services</t>
  </si>
  <si>
    <t>Transport and Property Services - Mobility Services</t>
  </si>
  <si>
    <t>Strategy, Comms and Policing - Comms, Marketing and Digital</t>
  </si>
  <si>
    <t>Delivery - Transport Implementation</t>
  </si>
  <si>
    <t>Policy and Development - Transport Policy</t>
  </si>
  <si>
    <t>Corporate Services - Human Resources</t>
  </si>
  <si>
    <t>Adult Education Budget</t>
  </si>
  <si>
    <t>Bus Reform - Franchising Assessment Support Services</t>
  </si>
  <si>
    <t>Further Education Training Providers for Free Courses for Jobs Level 3 Funding Workspace: Adult Education Budget</t>
  </si>
  <si>
    <t>Securing US Trade &amp; Investment Opportunities for West Yorkshire</t>
  </si>
  <si>
    <t>Inclusivity Champion Search and Selection</t>
  </si>
  <si>
    <t>Local labour market tool</t>
  </si>
  <si>
    <t>Full Business Case production for Thorpe Park Railway Station</t>
  </si>
  <si>
    <t>Mayor's Big Bus Chat Engagement Analysis</t>
  </si>
  <si>
    <t>MCard Under 19 Back to School campaign</t>
  </si>
  <si>
    <t>MCard 19-25 campaign</t>
  </si>
  <si>
    <t xml:space="preserve">TCF Pre-Scheme Photography </t>
  </si>
  <si>
    <t>West Yorkshire Local Aggregates Assessment 2022 (WL LAA 2022)</t>
  </si>
  <si>
    <t>Event Management - West Yorkshire Innovation Festival 2022</t>
  </si>
  <si>
    <t>Policy and Development - Place and Environment</t>
  </si>
  <si>
    <t>Create Growth Programme Application Support</t>
  </si>
  <si>
    <t>Connecting Leeds Corridor and Gateway Surveys Phase 2 2022</t>
  </si>
  <si>
    <t>Legal Services Partner for Bus Reform Assessment</t>
  </si>
  <si>
    <t>Multi Functional Devices</t>
  </si>
  <si>
    <t>UTG Leadership Programme facilitation, training provision and advice</t>
  </si>
  <si>
    <t>Staff Network Group (SNG) Review</t>
  </si>
  <si>
    <t>04. Request to Quote - car club potential study</t>
  </si>
  <si>
    <t>Huddersfield Bus Station Renovation Scheme TCF SDP3 Call Off</t>
  </si>
  <si>
    <t xml:space="preserve">Elland Rail Station: Consultancy Support for the Preparation of the Design and Build Contractor (PACE ES 5 – 8) Tender Brief </t>
  </si>
  <si>
    <t>Electricity Supply</t>
  </si>
  <si>
    <t>Please quote to supply 5000 M Logo Foamex Panel Boards</t>
  </si>
  <si>
    <t>Carbon Retrofit Booster</t>
  </si>
  <si>
    <t>Independent Investigation into Workplace Issues</t>
  </si>
  <si>
    <t>Climate and Environment Plan - Monitoring and Evaluation Framework</t>
  </si>
  <si>
    <t>UKReiiF Pavillion Build</t>
  </si>
  <si>
    <t xml:space="preserve">ATEP Project </t>
  </si>
  <si>
    <t>Grant Management Consultancy Services – Energy Price Crisis Emergency Grants Programme</t>
  </si>
  <si>
    <t>Land and Property Partner (Mass Transit)</t>
  </si>
  <si>
    <t>Specialist Support to finalise the design of West Yorkshire's Fair Work Charter</t>
  </si>
  <si>
    <t>Digital Skills Courses</t>
  </si>
  <si>
    <t>West Yorkshire Transport and Active Mode Count</t>
  </si>
  <si>
    <t>Local Transport Plan 4 Quantified Carbon Reduction Scoping Study</t>
  </si>
  <si>
    <t>Gas Supply</t>
  </si>
  <si>
    <t>Water Utilities</t>
  </si>
  <si>
    <t>Provision of strategic senior rail advocacy</t>
  </si>
  <si>
    <t>Master Vendor Temp Labour and Perm Recruitment</t>
  </si>
  <si>
    <t>West Yorkshire Combined Authority Delivery Directorate PRINCE2 Foundation Training</t>
  </si>
  <si>
    <t>Diversity &amp; Recruitment Platform</t>
  </si>
  <si>
    <t>Active Travel photography brief</t>
  </si>
  <si>
    <t>Teacher Encounters with Business Programme</t>
  </si>
  <si>
    <t xml:space="preserve">Digital Skills Courses </t>
  </si>
  <si>
    <t xml:space="preserve">Development of Business Cases for Climate, Energy and Environment Programmes </t>
  </si>
  <si>
    <t>Mobility Hubs Design Brief</t>
  </si>
  <si>
    <t xml:space="preserve">Multiply - Numeracy Skills For Business </t>
  </si>
  <si>
    <t>Mayor's Innovation Prize - Evaluation</t>
  </si>
  <si>
    <t>Leeds Bradford Airport FBC</t>
  </si>
  <si>
    <t>British Library North Consultant Services</t>
  </si>
  <si>
    <t>Growth Deal: Case Study Report</t>
  </si>
  <si>
    <t>Beyond Brontës: The Mayor's Screen Diversity Programme</t>
  </si>
  <si>
    <t>Net zero investment prospectus</t>
  </si>
  <si>
    <t>Space Sector Export Showcase</t>
  </si>
  <si>
    <t>CARLA TEST (not to be published)</t>
  </si>
  <si>
    <t>Call for Start Up Projects across West Yorkshire</t>
  </si>
  <si>
    <t>Auditor of an Assessment of a Bus Franchising Scheme</t>
  </si>
  <si>
    <t>LOT 1 Connecting Leeds Corridor Surveys 2023</t>
  </si>
  <si>
    <t>LOT 2 Connecting Leeds Gateway Surveys 2023</t>
  </si>
  <si>
    <t>Housing Data Modelling</t>
  </si>
  <si>
    <t>West Yorkshire Annual Business Survey</t>
  </si>
  <si>
    <t>High Growth Business Tracker</t>
  </si>
  <si>
    <t>Telecomms Training</t>
  </si>
  <si>
    <t>Making best use of data to deliver better urban transport for all</t>
  </si>
  <si>
    <t>Evaluation of Leeds City Region Employment Support Programmes</t>
  </si>
  <si>
    <t xml:space="preserve">Water Utilities </t>
  </si>
  <si>
    <t>Langthwaite Enterprise Zone Phase 2</t>
  </si>
  <si>
    <t>Huddersfield Bus Station Renovation (SDP3 &amp; Construction Partner)</t>
  </si>
  <si>
    <t>Support for Real-time TFT displays and information Kiosks and Web URL with CMS</t>
  </si>
  <si>
    <t>Bus insights and business skills case study</t>
  </si>
  <si>
    <t xml:space="preserve">Circular Economy Consultancy Support for SME Businesses </t>
  </si>
  <si>
    <t>Digitising Services Project – interactive process map and knowledge management platforms</t>
  </si>
  <si>
    <t xml:space="preserve">Bus Reform Market Engagement </t>
  </si>
  <si>
    <t>Consultant Services for Discharge of Planning Conditions</t>
  </si>
  <si>
    <t>Systems Development Partner to Deliver, Enhance and Support a Customer Relationship Management Application</t>
  </si>
  <si>
    <t xml:space="preserve">Commercial Manager IT and Professional Services - Consultant </t>
  </si>
  <si>
    <t>Provision of Support Services for Regional Domestic Retrofit Programme</t>
  </si>
  <si>
    <t>Electronic Document and Records Management design (Information Architecture)</t>
  </si>
  <si>
    <t>RAP Small Scale Improvements Economic Case Support</t>
  </si>
  <si>
    <t>*PIN ONLY* Provision of Support Services for Regional Domestic Retrofit Programme</t>
  </si>
  <si>
    <t>Walk it, ride it – Transport Behaviour Change Campaign</t>
  </si>
  <si>
    <t xml:space="preserve">ESF Skills for Growth Final Evaluation </t>
  </si>
  <si>
    <t>West Yorkshire Innovation Festival 2023 Events Management</t>
  </si>
  <si>
    <t xml:space="preserve">Transport to Scissett Pool, Kirklees </t>
  </si>
  <si>
    <t>Skills Bootcamp for Live Events</t>
  </si>
  <si>
    <t>Skills Bootcamp in CELTA</t>
  </si>
  <si>
    <t>Housing Pipeline Revenue Fund Evaluation</t>
  </si>
  <si>
    <t>Brownfield Housing Fund: Programme Evaluation</t>
  </si>
  <si>
    <t xml:space="preserve">West Yorkshire Local Aggregates Assessment </t>
  </si>
  <si>
    <t xml:space="preserve">Mayor Fares - Economist </t>
  </si>
  <si>
    <t>All Age Careers Blueprint for West Yorkshire</t>
  </si>
  <si>
    <t>DaySaver Leisure Travel Campaign</t>
  </si>
  <si>
    <t xml:space="preserve">Area Maps and Guides for bus services </t>
  </si>
  <si>
    <t>Under 19 back to school campaign and 19-25 Autumn campaign</t>
  </si>
  <si>
    <t xml:space="preserve">Strategic finance for police and crime functions of the Mayor    </t>
  </si>
  <si>
    <t>Sentinel SIEM and Security Operations Centre</t>
  </si>
  <si>
    <t>Stakeholder Manager System</t>
  </si>
  <si>
    <t>Reference</t>
  </si>
  <si>
    <t>Title</t>
  </si>
  <si>
    <t>Description</t>
  </si>
  <si>
    <t>Contract Start Date</t>
  </si>
  <si>
    <t>Current Contract End Date</t>
  </si>
  <si>
    <t xml:space="preserve">Extension Options If Applicable </t>
  </si>
  <si>
    <t>Ultimate Contract End Date</t>
  </si>
  <si>
    <t>To be Renewed Y/N</t>
  </si>
  <si>
    <t>Commercial Review Date</t>
  </si>
  <si>
    <t>Awarded Suppliers</t>
  </si>
  <si>
    <t>Supplier Type
SME or VCSE</t>
  </si>
  <si>
    <t>Company Registration No.</t>
  </si>
  <si>
    <t>Value Risk Matrix</t>
  </si>
  <si>
    <t xml:space="preserve">Contract Manager </t>
  </si>
  <si>
    <t>Service</t>
  </si>
  <si>
    <t>Directorate</t>
  </si>
  <si>
    <t xml:space="preserve">Annual Value </t>
  </si>
  <si>
    <t>Total Contract Value</t>
  </si>
  <si>
    <t>VAT that Cannot be Recovered</t>
  </si>
  <si>
    <t>Type ITQ/ITT or Waiver</t>
  </si>
  <si>
    <t>Where is the contract held?  Department or Legal?</t>
  </si>
  <si>
    <t>In Pipeline Y/N</t>
  </si>
  <si>
    <t>Notes</t>
  </si>
  <si>
    <t xml:space="preserve">Unsuccessful Bidders Deleted From Folder </t>
  </si>
  <si>
    <t xml:space="preserve">Succesful Bidders Deleted From Folder </t>
  </si>
  <si>
    <t xml:space="preserve">GDPR </t>
  </si>
  <si>
    <t>Living Wage - 
In scope? Relating to our contract</t>
  </si>
  <si>
    <t>Paying Living Wage</t>
  </si>
  <si>
    <t>Strategic Contract Manager</t>
  </si>
  <si>
    <t xml:space="preserve"> CA1307</t>
  </si>
  <si>
    <t>Cycle to Work Scheme</t>
  </si>
  <si>
    <t>Arrangements for the WYCA Cycle to Work scheme</t>
  </si>
  <si>
    <t>N</t>
  </si>
  <si>
    <t>N/A</t>
  </si>
  <si>
    <t>Green Commute</t>
  </si>
  <si>
    <t>SME</t>
  </si>
  <si>
    <t>10315668</t>
  </si>
  <si>
    <t>Bronze</t>
  </si>
  <si>
    <t>Leonie Giles</t>
  </si>
  <si>
    <t xml:space="preserve">Finance </t>
  </si>
  <si>
    <t>Corporate Services</t>
  </si>
  <si>
    <t>On Application</t>
  </si>
  <si>
    <t>ITT</t>
  </si>
  <si>
    <t xml:space="preserve">Legal </t>
  </si>
  <si>
    <t>No</t>
  </si>
  <si>
    <t>CS</t>
  </si>
  <si>
    <t>CA1310</t>
  </si>
  <si>
    <t>Further Education Training Providers for Adult Education</t>
  </si>
  <si>
    <t xml:space="preserve">Training provision for eligible West Yorkshire residents aged 19 plus in line with our AEB Strategy. This will cover a number of different learner groups and sectors through a Dynamic Purchasing System. </t>
  </si>
  <si>
    <t>Y</t>
  </si>
  <si>
    <t>Multiple</t>
  </si>
  <si>
    <t>Gold</t>
  </si>
  <si>
    <t>Lindsey Daniels / Tammie Radcliffe</t>
  </si>
  <si>
    <t>Employment &amp; Skills​</t>
  </si>
  <si>
    <t>Economic Services</t>
  </si>
  <si>
    <t>Legal</t>
  </si>
  <si>
    <t>Dynamic Purchasing System</t>
  </si>
  <si>
    <t>Yes</t>
  </si>
  <si>
    <t>CL</t>
  </si>
  <si>
    <t xml:space="preserve"> CA1146</t>
  </si>
  <si>
    <t>Stourton Park and Ride</t>
  </si>
  <si>
    <t>Provision of Stourton Park and Ride Electric Bus service for 5 years with a possible extension of up to 2 years.</t>
  </si>
  <si>
    <t>First West Yorkshire Limited</t>
  </si>
  <si>
    <t>01990370</t>
  </si>
  <si>
    <t>Silver</t>
  </si>
  <si>
    <t>Stuart Bear</t>
  </si>
  <si>
    <t>Transport Policy</t>
  </si>
  <si>
    <t>Transport Services</t>
  </si>
  <si>
    <t>All categories</t>
  </si>
  <si>
    <t>JF</t>
  </si>
  <si>
    <t>WAIVER CSO 277</t>
  </si>
  <si>
    <t>Membership of the Association of Police and Crime Commissioners 2022/23</t>
  </si>
  <si>
    <t>Membership of the Association of Police and Crime Commissioners 2022/23. </t>
  </si>
  <si>
    <t>Annual renewal</t>
  </si>
  <si>
    <t>Association of Police and Crime Commissioners </t>
  </si>
  <si>
    <t>Carol Beanland </t>
  </si>
  <si>
    <t>Policing &amp; Crime</t>
  </si>
  <si>
    <t>Strategy, Communications &amp; Policing</t>
  </si>
  <si>
    <t>£31,200.00 </t>
  </si>
  <si>
    <t>Waiver</t>
  </si>
  <si>
    <t>CA1506</t>
  </si>
  <si>
    <t>CI High Impact Technical Assessment – Cross Cutting / Market leading innovations</t>
  </si>
  <si>
    <t>Consultantancy to provide a technical appraisal of SME High Impact Innovation Fund grant applications for the Connecting Innovation programme in relation to cross cutting / market leading innovations</t>
  </si>
  <si>
    <t>IATP Limited</t>
  </si>
  <si>
    <t>07240310</t>
  </si>
  <si>
    <t>Louise Bermingham</t>
  </si>
  <si>
    <t>Business Support</t>
  </si>
  <si>
    <t>£0 - £22,500</t>
  </si>
  <si>
    <t>ITQ</t>
  </si>
  <si>
    <t>Department</t>
  </si>
  <si>
    <t>CA1507</t>
  </si>
  <si>
    <t>CI Technical Appraisal spec Green Technology</t>
  </si>
  <si>
    <t>Consultantancy to provide a technical appraisal of SME High Impact Innovation Fund grant applications for the Connecting Innovation programme  in the specialist areas of Low Carbon and Green Technology</t>
  </si>
  <si>
    <t>Green Gain (Leeds) Ltd</t>
  </si>
  <si>
    <t>08575779</t>
  </si>
  <si>
    <t>CA1508</t>
  </si>
  <si>
    <t>CI High Impact Technical Assessment – Digital Technology and Industrial Digitisation</t>
  </si>
  <si>
    <t>Consultantancy to provide a technical appraisal of SME High Impact Innovation Fund grant applications for the Connecting Innovation programme in relation to the specialist areas of Digital Technology &amp; Industrial Digitisation.</t>
  </si>
  <si>
    <t>AB Management Services</t>
  </si>
  <si>
    <t>SC186447</t>
  </si>
  <si>
    <t>CA1509</t>
  </si>
  <si>
    <t>CI Technical Appraisal spec - Healthcare Technologies</t>
  </si>
  <si>
    <t>Consultantancy to provide a technical appraisal of SME High Impact Innovation Fund grant applications for the Connecting Innovation programme in relation to Healthcare Technology</t>
  </si>
  <si>
    <t>Medipex Ltd.</t>
  </si>
  <si>
    <t>CA1421</t>
  </si>
  <si>
    <t>Adult Skills Training Framework</t>
  </si>
  <si>
    <t xml:space="preserve">Adult training services across West Yorkshire for non-accredited training schemes for Digital, construction, redundancy prevention, social care and graduates. </t>
  </si>
  <si>
    <t>Aspire I-gen, West Yorkshire Consortium of Colleges, West Yorkshire Learning Providers, Leeds Trininty University.</t>
  </si>
  <si>
    <t>Aspire igen - 03037445, WYCoC 04165288, WYLP 04997683, Leeds Trinity Uni 06305220</t>
  </si>
  <si>
    <t>Carly Boden</t>
  </si>
  <si>
    <t>DP1084 CA1421-Adult Skills Training Framework Programme</t>
  </si>
  <si>
    <t xml:space="preserve">WYCA Framework created </t>
  </si>
  <si>
    <t>CA53161</t>
  </si>
  <si>
    <t xml:space="preserve">Digital Skills Framework </t>
  </si>
  <si>
    <t xml:space="preserve">Setting up a multiple supplier framework in order to train individuals in digital skills across West Yorkshire. </t>
  </si>
  <si>
    <t>The Skills Network; Backstage Academy (Training) Ltd; Generation: You Employed, UK; COGRAMMAR LTD; Apprentify Ltd</t>
  </si>
  <si>
    <t>06445363, GB117112067, 319334505, 10493520,10286725</t>
  </si>
  <si>
    <t>DP1091 Digital Skills Framework Courses Agreememnts</t>
  </si>
  <si>
    <t>CA1550</t>
  </si>
  <si>
    <t>Transforming Cities Fund and Other Funded Programmes Strategic Delivery Partner 3 - Lot 2 - Highways Schemes</t>
  </si>
  <si>
    <t>Multi-disciplinary support for the development of the West Yorkshire region Transforming Cities Fund Programme and associated packages of projects from this, and other, funded programme streams. Completetion of  Outline Business Cases, Full Business Cases and similar supportative consultancy work.</t>
  </si>
  <si>
    <t xml:space="preserve">Jacobs UK Limited
              </t>
  </si>
  <si>
    <t xml:space="preserve">2594504
</t>
  </si>
  <si>
    <t>Fiona Limb / Jude Wright-Wolfe</t>
  </si>
  <si>
    <t>Transforming Cities Fund</t>
  </si>
  <si>
    <t>Delivery</t>
  </si>
  <si>
    <t>Legal (TBC)</t>
  </si>
  <si>
    <t>PE</t>
  </si>
  <si>
    <t>Transforming Cities Fund and Other Funded Programmes Strategic Delivery Partner 3 - Lot 1 - Bus Stations</t>
  </si>
  <si>
    <t xml:space="preserve">WSP UK Ltd
</t>
  </si>
  <si>
    <t xml:space="preserve">01383511
</t>
  </si>
  <si>
    <t xml:space="preserve">Jacobs UK Limited
           </t>
  </si>
  <si>
    <t xml:space="preserve">Ove Arup and Partners UK Limited
               </t>
  </si>
  <si>
    <t xml:space="preserve">
-
</t>
  </si>
  <si>
    <t>WSP UK Ltd</t>
  </si>
  <si>
    <t>CA1538</t>
  </si>
  <si>
    <t>Mass Transit Business Case Development Partner Lot 1</t>
  </si>
  <si>
    <t>Lot 1 - Business Case Development; Funding Bid Development; Transport Modelling; Economic / Carbon Appraisal; Expert Witness</t>
  </si>
  <si>
    <t>Jacobs U.K. Limited</t>
  </si>
  <si>
    <t>Stacey White</t>
  </si>
  <si>
    <t>Policy, Strategy &amp; Communications</t>
  </si>
  <si>
    <t>DW</t>
  </si>
  <si>
    <t>CA1226</t>
  </si>
  <si>
    <t>Property Services Cleaning, Customer Care and Posting of Bus Timetables</t>
  </si>
  <si>
    <t>3+1+1+1+1</t>
  </si>
  <si>
    <t>Carlisle Security Services Ltd</t>
  </si>
  <si>
    <t>02654100</t>
  </si>
  <si>
    <t>Kaern Buckroyd / Jamie Butters</t>
  </si>
  <si>
    <t>Facilities &amp; Assets</t>
  </si>
  <si>
    <t>LR</t>
  </si>
  <si>
    <t>CA1088</t>
  </si>
  <si>
    <t>Provision of Real-Time Passenger Information Battery Powered Displays for Bus Stop Pole and Shelters</t>
  </si>
  <si>
    <t>VIX Technology</t>
  </si>
  <si>
    <t>03039051</t>
  </si>
  <si>
    <t>Graham Davies</t>
  </si>
  <si>
    <t>RB</t>
  </si>
  <si>
    <t>CA1288</t>
  </si>
  <si>
    <t>West Yorkshire Urban Transit Development Partner</t>
  </si>
  <si>
    <t>Development Partner to work in conjunction with the Combined Authority and local and regional partners to provide consultancy services for the identification and development of a West Yorkshire Urban Transit System.</t>
  </si>
  <si>
    <t>McBains Ltd, Jacobs &amp; Egis</t>
  </si>
  <si>
    <t>03094139</t>
  </si>
  <si>
    <t xml:space="preserve">Economic &amp; Transport Policy </t>
  </si>
  <si>
    <t>Policy, Strategy &amp; Comms</t>
  </si>
  <si>
    <t>52896 / CA1385</t>
  </si>
  <si>
    <t>Bradford Interchange Carriageway - Construction</t>
  </si>
  <si>
    <t>The complete resurfacing of the carriageway at Bradford Interchange, included any repairs of the concrete deck that are needed. </t>
  </si>
  <si>
    <t>Balfour Beaty Civil Engineering Ltd</t>
  </si>
  <si>
    <t>Gina Dickson</t>
  </si>
  <si>
    <t>Transport and Property Services</t>
  </si>
  <si>
    <t>AM</t>
  </si>
  <si>
    <t>Renewable Electricity Supply</t>
  </si>
  <si>
    <t>The Combined Authority’s current call off contract with nPower via YPOs Electricity framework.</t>
  </si>
  <si>
    <t>Npower Commercial Gas Ltd</t>
  </si>
  <si>
    <t>Mark Gregory</t>
  </si>
  <si>
    <t>CA1489</t>
  </si>
  <si>
    <t xml:space="preserve">West Yorkshire Business Accelerator Fund </t>
  </si>
  <si>
    <t xml:space="preserve">Procurement of a fund management company to manage a c.£20M investment fund into West Yorkshire businesses taking equity stakes and offering debt products to high growth / high risk businesses. </t>
  </si>
  <si>
    <t xml:space="preserve">Foresight Group LLP </t>
  </si>
  <si>
    <t>OC300878</t>
  </si>
  <si>
    <t>James Briggs / Lorna Holroyd / Andrew Potterton</t>
  </si>
  <si>
    <t>Economic Policy​</t>
  </si>
  <si>
    <t>MH</t>
  </si>
  <si>
    <t>CA0239</t>
  </si>
  <si>
    <t>Glazing, Repair &amp; Maintenance Of On-Street Infrastructure</t>
  </si>
  <si>
    <t>Glazing and maintenance service to all WYCA's on-street infrastructure 24 hours a day, 365 days a year for the duration of the contract. WYCA has a stock of approximately 14,000 bus stops which include around 4000 shelters to be repaired and maintained.</t>
  </si>
  <si>
    <t>-</t>
  </si>
  <si>
    <t>Bus Shelters Limited</t>
  </si>
  <si>
    <t>01822681</t>
  </si>
  <si>
    <t>Jamie Butters</t>
  </si>
  <si>
    <t>Interim extension until new procurement takes place</t>
  </si>
  <si>
    <t>CA1390</t>
  </si>
  <si>
    <t>Multi-disciplinary Legal Advice</t>
  </si>
  <si>
    <t>Provision of Legal Services Advice</t>
  </si>
  <si>
    <t>2+1</t>
  </si>
  <si>
    <t>Pinsent Masons LLP</t>
  </si>
  <si>
    <t>OC333653</t>
  </si>
  <si>
    <t>Morna Rajput</t>
  </si>
  <si>
    <t>Legal &amp; Governance Services​</t>
  </si>
  <si>
    <t>Call off from CCS Framework - Contract value estimated</t>
  </si>
  <si>
    <t>CA1229</t>
  </si>
  <si>
    <t>Software Licencing Partner</t>
  </si>
  <si>
    <t>Provision of a Software Partner with which to develop an open and collaborative working relationship to provide best value commercials, valuable insight into licencing practices and thought leadership in all aspects of Software.</t>
  </si>
  <si>
    <t>Softcat PLC</t>
  </si>
  <si>
    <t>02174990</t>
  </si>
  <si>
    <t>Zubair Rasib</t>
  </si>
  <si>
    <t>Corporate Services - (IT)</t>
  </si>
  <si>
    <t>CA1369</t>
  </si>
  <si>
    <t>Brownfield Housing Fund &amp; Housing Pipeline Revenue Fund Consultant</t>
  </si>
  <si>
    <t>Multidisciplinary Technical Services Consultancy</t>
  </si>
  <si>
    <t xml:space="preserve">2 x 12 months </t>
  </si>
  <si>
    <t>01383511</t>
  </si>
  <si>
    <t>Patricia Davey / Rebecca Greenwood</t>
  </si>
  <si>
    <t>Economic Implementation</t>
  </si>
  <si>
    <t>Call off Contract via Task Orders</t>
  </si>
  <si>
    <t>Mass Transit Business Case Development Partner Lot 2</t>
  </si>
  <si>
    <t>Lot 2 - Stakeholder Management, Consultation, Engagement and Objection Management</t>
  </si>
  <si>
    <t>Mott MacDonald Limited</t>
  </si>
  <si>
    <t>CA54172</t>
  </si>
  <si>
    <t>SEN Taxi Services June 2022</t>
  </si>
  <si>
    <t>Provision of Taxi Services for SEN children for June 2022</t>
  </si>
  <si>
    <t>Multiple (See Batch 707)</t>
  </si>
  <si>
    <t>Sharon Chapman</t>
  </si>
  <si>
    <t>Transport Operations​</t>
  </si>
  <si>
    <t>Mobility Services</t>
  </si>
  <si>
    <t>To be replaced with SEN DPS</t>
  </si>
  <si>
    <t>CA1585</t>
  </si>
  <si>
    <t>West Yorkshire Car Club</t>
  </si>
  <si>
    <t xml:space="preserve">The West Yorkshire Combined Authority along with its distrcit partners and York is seeking to appoint a West Yorkshire (and York) wider Car Club Provider for the provision of cross boundary car club operations. </t>
  </si>
  <si>
    <t xml:space="preserve">Enterpirse Rent-A-Car UK Limited </t>
  </si>
  <si>
    <t>Kate Gifford</t>
  </si>
  <si>
    <t>CA51895</t>
  </si>
  <si>
    <t>Mechanical &amp; Electrical Maintenance/Repair Contract</t>
  </si>
  <si>
    <t>Maintenance and reactive repairs to mechanical and electrical installations and assets across WYCA’s portfolio of properties and on-street assets.</t>
  </si>
  <si>
    <t>ECG Building Maintenance Ltd</t>
  </si>
  <si>
    <t>SC147376</t>
  </si>
  <si>
    <t>Phil Burton</t>
  </si>
  <si>
    <t>DP 533 ECG Building Maintenance Limited TAs ECG Facilities Services</t>
  </si>
  <si>
    <t>CA1504</t>
  </si>
  <si>
    <t>New Business Start Up Programme</t>
  </si>
  <si>
    <t xml:space="preserve">Service to  provide practical help and support to people who have decided to start a new business in West Yorkshire, with a focus on businesses with lower initial growth aspiration and that do not expect to turnover more than £250k in their first 12 months of trading. The programme is expected to deliver both one-to-many support through events, workshops and seminars, and one-to-one mentoring/coaching. </t>
  </si>
  <si>
    <t>18 Months</t>
  </si>
  <si>
    <t>PeoplePlus Group Ltd</t>
  </si>
  <si>
    <t>05722765</t>
  </si>
  <si>
    <t>Jo Wilkinson / Lauren Thomas</t>
  </si>
  <si>
    <t>Mass Transit Business Case Development Partner Lot 3</t>
  </si>
  <si>
    <t>Lot 3 – Client Side Management</t>
  </si>
  <si>
    <t>Turner &amp; Townsend Project Management Ltd</t>
  </si>
  <si>
    <t>CA1487</t>
  </si>
  <si>
    <t>CoSA interim contract following VEAT notice</t>
  </si>
  <si>
    <t>Core bespoke transport system for managing bus services and on-street assets.</t>
  </si>
  <si>
    <t>SYSTRA Ltd</t>
  </si>
  <si>
    <t>03383212</t>
  </si>
  <si>
    <t>Graham Browne</t>
  </si>
  <si>
    <t>CA1373</t>
  </si>
  <si>
    <t>Demand Responsive Bus Service Trial for Leeds City Region</t>
  </si>
  <si>
    <t>Demand Responsive Bus Service Trial for routes based within the Leeds City Region.</t>
  </si>
  <si>
    <t>First West Yorkshire Limtied</t>
  </si>
  <si>
    <t>Fiona Whitehead</t>
  </si>
  <si>
    <t>Bus Services</t>
  </si>
  <si>
    <t>CA0249</t>
  </si>
  <si>
    <t>CCTV Digital Upgrade - Hardware installation and ongoing annual servicing.</t>
  </si>
  <si>
    <t>CCTV Digital Upgrade</t>
  </si>
  <si>
    <t>BT</t>
  </si>
  <si>
    <t>01800000</t>
  </si>
  <si>
    <t>Lucy Wild</t>
  </si>
  <si>
    <t>CA1308</t>
  </si>
  <si>
    <t>Safety, Accessibility and Efficiency Programme - Lead Consultant</t>
  </si>
  <si>
    <t>Provision of a lead consultant to support on safety, accessibility and efficiency programmes aimed at ensuring bus stations and associated travel centres are best able to meet the needs of buildings.  Procurement exercise carried out by Turner and Townsend.</t>
  </si>
  <si>
    <t>Kier Construction</t>
  </si>
  <si>
    <t>02099533</t>
  </si>
  <si>
    <t>Royston Colley</t>
  </si>
  <si>
    <t>Procurement completed by Turner and Townsend</t>
  </si>
  <si>
    <t xml:space="preserve"> CA1345</t>
  </si>
  <si>
    <t>Integrated Corporate Systems - Enterprise resource Programme (ERP) Technology Selection</t>
  </si>
  <si>
    <t>Technology One</t>
  </si>
  <si>
    <t>Habib Iqbal</t>
  </si>
  <si>
    <t>Open Tender</t>
  </si>
  <si>
    <t xml:space="preserve"> CA1252</t>
  </si>
  <si>
    <t>Hardware Partner</t>
  </si>
  <si>
    <t>WYCA Hardware Partner for all hardware related matters. The first requirement for this service is to provide services relating to the Corporate Technology Programme (CTP).</t>
  </si>
  <si>
    <t xml:space="preserve">CA1498 </t>
  </si>
  <si>
    <t>Smartcard Production 2021</t>
  </si>
  <si>
    <t xml:space="preserve">Single Supplier Framework Provider for the production of ENCTS and MCard Smartcards including letter production and direct customer mailing, and batch card production. </t>
  </si>
  <si>
    <t xml:space="preserve">Euclid Ltd </t>
  </si>
  <si>
    <t>Simon Smith</t>
  </si>
  <si>
    <t>Customer Services​</t>
  </si>
  <si>
    <t>CA1429</t>
  </si>
  <si>
    <t>Real Time Information System</t>
  </si>
  <si>
    <t xml:space="preserve"> Provision of an Advanced Yorkshire &amp; Humber Real Time Information System and associated services to the Combined Authority (the Services)</t>
  </si>
  <si>
    <t>Vix Technology (UK) Ltd</t>
  </si>
  <si>
    <t>CA1010</t>
  </si>
  <si>
    <t>Batch 673 - Leeds District - May 2019</t>
  </si>
  <si>
    <t>Batch 673 Leeds District Service 30 - Horsforth - Clariant Development - Pudsey Services 31/32 - Horsforth local sevices 3 Years May 2019 to May 2022</t>
  </si>
  <si>
    <t>CT Plus and Squarepeg</t>
  </si>
  <si>
    <t>Wendy Dunwell</t>
  </si>
  <si>
    <t>CA1367</t>
  </si>
  <si>
    <t>West Yorkshire Local Cycling and Walking Infrastructure Plans – phase 2</t>
  </si>
  <si>
    <t xml:space="preserve">Provision of expert consultancy services to support the further development of Local Cycling and Walking Infrastructure Plans (LCWIPs) in West Yorkshire. </t>
  </si>
  <si>
    <t>01243967</t>
  </si>
  <si>
    <t>CA0978</t>
  </si>
  <si>
    <t>Combined Authority - Feasibility &amp; Assurance Appraisal Panel Framework</t>
  </si>
  <si>
    <t>The West Yorkshire Combined Authority is seeking to appoint a suitably qualified and experienced consultant organisation to provide advice and support in the appraisal of project business cases.</t>
  </si>
  <si>
    <t>Yes - 1 year</t>
  </si>
  <si>
    <t>Arcadis Consulting (UK) Limited</t>
  </si>
  <si>
    <t>01093549</t>
  </si>
  <si>
    <t>Ian McNichol</t>
  </si>
  <si>
    <t>Portfolio Management Office​</t>
  </si>
  <si>
    <t>CA1259</t>
  </si>
  <si>
    <t>Automatic Doors: Maintenance, Repair and Replacement</t>
  </si>
  <si>
    <t xml:space="preserve">Planned and reactive maintenance and repair of Automatic and Industrial Shutter Doors, including provision for the Supply and Installation of replacement doors at the end of unit life, along with new remote locking mechanisms. </t>
  </si>
  <si>
    <t>Dorma UK</t>
  </si>
  <si>
    <t>01361508</t>
  </si>
  <si>
    <t>CA1218</t>
  </si>
  <si>
    <t>Strategic Rail Advisor</t>
  </si>
  <si>
    <t>Strategic Rail Advisor for the Combined Authority’s Rail Team  to help direct/steer our work programme around the development of a number of rail strategies.</t>
  </si>
  <si>
    <t>Steer Davies &amp; Gleave Limited</t>
  </si>
  <si>
    <t>01883830</t>
  </si>
  <si>
    <t>Lynne Triggs</t>
  </si>
  <si>
    <t>Transport Policy &amp; Strategy - Rail</t>
  </si>
  <si>
    <t>Policy, Strategy and Communications</t>
  </si>
  <si>
    <t>CA1526</t>
  </si>
  <si>
    <t>Leeds City Region Exploring Enterprise Programme</t>
  </si>
  <si>
    <t xml:space="preserve">Provision of a a support package  for  individuals who are exploring business start-up as an employment / lifestyle option  to cover key areas to support participants to consider business start up and how to overcome any barriers that would prevent them exploring the opportunity further. </t>
  </si>
  <si>
    <t>Digital Remit Ltd</t>
  </si>
  <si>
    <t>08693334</t>
  </si>
  <si>
    <t>Jane Green</t>
  </si>
  <si>
    <t>CA 54215</t>
  </si>
  <si>
    <t>Franchising Business Case Development</t>
  </si>
  <si>
    <t>Consultancy Support for Business Case Development for a Franchising Assessment</t>
  </si>
  <si>
    <t>PricewaterhouseCoopers LLP (PWC)</t>
  </si>
  <si>
    <t>OC303525</t>
  </si>
  <si>
    <t xml:space="preserve">Thomas Lock </t>
  </si>
  <si>
    <t>Policy &amp; Development</t>
  </si>
  <si>
    <t>CA1181</t>
  </si>
  <si>
    <t>CSM Assessor</t>
  </si>
  <si>
    <t xml:space="preserve"> Common Safety Method (CSM) support to develop and deliver proposals for a new rail station at Elland, in Calderdale</t>
  </si>
  <si>
    <t>SNC Lavalin Ltd</t>
  </si>
  <si>
    <t>03062722</t>
  </si>
  <si>
    <t>Thomas Murphy</t>
  </si>
  <si>
    <t>Development</t>
  </si>
  <si>
    <t>Framework agreement over 4 year term (to max £1m)</t>
  </si>
  <si>
    <t>CA0067</t>
  </si>
  <si>
    <t>Real Time Information System - Tender - Lot 3 - Historical Reporting</t>
  </si>
  <si>
    <t>Hosted software service to provide data in realation to Real Time Information System - Tender - Lot 3 - Historical Reporting</t>
  </si>
  <si>
    <t>r2p</t>
  </si>
  <si>
    <t>05803344</t>
  </si>
  <si>
    <t>CA1231</t>
  </si>
  <si>
    <t>Creative Business Accelerator Programme</t>
  </si>
  <si>
    <t xml:space="preserve">Service Provider to deliver a Creative Accelerator Scheme for creative businesses across the Leeds City Region. This Scheme will be part of the £1.5m Creative Catalyst Programme delivering a suite of business support targeted at creative businesses across Leeds City Region. </t>
  </si>
  <si>
    <t>IndieLab LTD</t>
  </si>
  <si>
    <t>Becky Collier</t>
  </si>
  <si>
    <t>Trade &amp; Investment​</t>
  </si>
  <si>
    <t xml:space="preserve">CA1483 </t>
  </si>
  <si>
    <t>Marketing and Skills Single Supplier Framework</t>
  </si>
  <si>
    <t>Delivering multiple mini projects across the Employment and Skills team around improving and creating content provisions for all-user career platforms and associated services. We are looking for a win/win collaborative approach with a provider to successfully deliver and bring innovation to this contract.</t>
  </si>
  <si>
    <t>Engaging Education Limited</t>
  </si>
  <si>
    <t>Kirsty Brobyn</t>
  </si>
  <si>
    <t>Communications</t>
  </si>
  <si>
    <t xml:space="preserve">Variation from £300K 
Oct 2022, Taking up first 12 month extensuion </t>
  </si>
  <si>
    <t>CA1479</t>
  </si>
  <si>
    <t>Implementation Services for Technology Ones ERP Solution</t>
  </si>
  <si>
    <t xml:space="preserve">G cloud call off contract for the implementation services for Technology One's ERP solution One Council. </t>
  </si>
  <si>
    <t xml:space="preserve">Habib Iqbal </t>
  </si>
  <si>
    <t>CA1550 (Call Off)</t>
  </si>
  <si>
    <t>Call Off from CA 1550 - Consultancy Services for the Transformation of The Combined Authority's Asset, Dewsbury Bus Station</t>
  </si>
  <si>
    <t>Design consultancy to support the FBC development for Dewsbury Bus Station in line with the requirements issued at initial tender stage</t>
  </si>
  <si>
    <t>Nick Fairchild</t>
  </si>
  <si>
    <t>CA51317</t>
  </si>
  <si>
    <t>TCF Monitoring - AI mode Counter Procurement</t>
  </si>
  <si>
    <t>Supply and install 30 AI traffic counters across the five districts of West Yorkshire, with 5 years maintenance and support. Further counter may be procured within the 5 year period where required.</t>
  </si>
  <si>
    <t>Vivacity Labs Limited</t>
  </si>
  <si>
    <t>09924516</t>
  </si>
  <si>
    <t>Anna Woodhouse</t>
  </si>
  <si>
    <t>Research &amp; Intelligence​</t>
  </si>
  <si>
    <t>Initial award value: £118,000 consists of unit cost and annual support of £10.300 per year. £300k includes all potential future purchases.</t>
  </si>
  <si>
    <t>CA49137</t>
  </si>
  <si>
    <t>Call Centre Technology</t>
  </si>
  <si>
    <t>Redcentric will design, installation, configuration set up, handover and decommissioning, migration and decommissioning from the current Skype for business to the MCA's service desk with ongoing support and maintenance contract as described in the specification below.</t>
  </si>
  <si>
    <t>Redcentric Solutions Limited</t>
  </si>
  <si>
    <t xml:space="preserve">Private Limited Company </t>
  </si>
  <si>
    <t>ICT Services</t>
  </si>
  <si>
    <t>CA0068</t>
  </si>
  <si>
    <t>Real Time Information System - Tender - Lot 4 - Open Data Platform</t>
  </si>
  <si>
    <t>Cloud hosted software service in relatin to Real Time Information System - Open Data Platform.  Data is managed for all buses and all bus stops in Yorkshire and surroundings and  includes SMS, web and mobile applications where demand will vary significantly during times of adverse weather and traffic conditions.</t>
  </si>
  <si>
    <t>CA57104</t>
  </si>
  <si>
    <t>Organisational Change Delivery Partner</t>
  </si>
  <si>
    <t>Consultancy to seek an organisational change partner to support the implementation of the recommended structure and operating model.</t>
  </si>
  <si>
    <t xml:space="preserve">Deloitte LLP </t>
  </si>
  <si>
    <t xml:space="preserve">OC303675 </t>
  </si>
  <si>
    <t xml:space="preserve">Silver </t>
  </si>
  <si>
    <t>Alice Rowland</t>
  </si>
  <si>
    <t>DP1082 CA57104 Call Off Framework Agreement</t>
  </si>
  <si>
    <t>Contract Variation from £192,720 to £250,320</t>
  </si>
  <si>
    <t>CA1230</t>
  </si>
  <si>
    <t xml:space="preserve">Wide Area Network </t>
  </si>
  <si>
    <t>Wide Area Network</t>
  </si>
  <si>
    <t>Virgin Media Business Limited</t>
  </si>
  <si>
    <t>01785381</t>
  </si>
  <si>
    <t>CA0803</t>
  </si>
  <si>
    <t>Wellington House - Furniture</t>
  </si>
  <si>
    <t>Office furniture at Wellington House.</t>
  </si>
  <si>
    <t>Gresham Office Furniture Ltd</t>
  </si>
  <si>
    <t>04509527</t>
  </si>
  <si>
    <t>Phil Davies</t>
  </si>
  <si>
    <t>Implementation - Transport</t>
  </si>
  <si>
    <t>CA0343</t>
  </si>
  <si>
    <t>Building Fabric Maintenance and Repair Contract</t>
  </si>
  <si>
    <t>Provision of  planned and reactive service relating to building fabric services across a range of WYCA properties and on-street assets located in the five districts of West Yorkshire.</t>
  </si>
  <si>
    <t>JPB Facilities Management</t>
  </si>
  <si>
    <t>07654276</t>
  </si>
  <si>
    <t>CA1443</t>
  </si>
  <si>
    <t xml:space="preserve">Schools Cycle and Scooter Storage </t>
  </si>
  <si>
    <t>Cycle and scooter storage provider to supply schools with secure cycle and scooter storage facilities.</t>
  </si>
  <si>
    <t>Yes (option 1yr)</t>
  </si>
  <si>
    <t>LOCKIT SAFE LTD</t>
  </si>
  <si>
    <t>02777297</t>
  </si>
  <si>
    <t>Gavin Wood</t>
  </si>
  <si>
    <t>CA0771</t>
  </si>
  <si>
    <t>Leeds City Region Household Survey Research</t>
  </si>
  <si>
    <t>Delivery of a household survey for Leeds City Region. The survey will provide a snapshot view of issues for the population including community satisfaction, transport needs and attitudes towards housing.</t>
  </si>
  <si>
    <t>Ipsos MORI North</t>
  </si>
  <si>
    <t>01640855</t>
  </si>
  <si>
    <t>Tom Gifford</t>
  </si>
  <si>
    <t>CA0924</t>
  </si>
  <si>
    <t>Property and Estates Management Contractor</t>
  </si>
  <si>
    <t>Estate management service relating to portfolio of properties, land and assets and located in the five districts of West Yorkshire.</t>
  </si>
  <si>
    <t xml:space="preserve">Y </t>
  </si>
  <si>
    <t>Lambert Smith Hampton Group Ltd</t>
  </si>
  <si>
    <t>02521225</t>
  </si>
  <si>
    <t>Jamie Butters / David Dufton</t>
  </si>
  <si>
    <t xml:space="preserve">CA1322 </t>
  </si>
  <si>
    <t>Printing and Distribution of Bus Timetables</t>
  </si>
  <si>
    <t>Printing and Distribution of Bus Timetables for every bus service in the county.</t>
  </si>
  <si>
    <t>2yrs</t>
  </si>
  <si>
    <t>T&amp;P Print Limited</t>
  </si>
  <si>
    <t>09908839</t>
  </si>
  <si>
    <t>Karla Wakefield</t>
  </si>
  <si>
    <t>CA1168</t>
  </si>
  <si>
    <t>RM3821 – Data and Application Solutions Framework (Crown Commercial Services)</t>
  </si>
  <si>
    <t>ONI data analysis and monitoring of existing solution across multiple sites, deploying Cisco Meraki dashboard. To include 24x7 proactive monitoring, quarterly service reviews with continuous improvement plans, proactive management, remote updates and remediations.</t>
  </si>
  <si>
    <t>Bramble Hub Limited</t>
  </si>
  <si>
    <t>04136381</t>
  </si>
  <si>
    <t>Ian Johns</t>
  </si>
  <si>
    <t>Contract Variation 1 - Additional cost £9791.53 - Total value updated to include. RB 5.5.21
Contract Variation 3 - Additonal cost £33398.95 - Total va;lue updated RB 5.5.21.</t>
  </si>
  <si>
    <t>CA1490</t>
  </si>
  <si>
    <t xml:space="preserve">Bus Network Design and Highway Infrastructure Consultancy </t>
  </si>
  <si>
    <t xml:space="preserve">Consultancy support to undertake an evidence-based approach to reviewing and re-scoping the bus network </t>
  </si>
  <si>
    <t>CA 58916</t>
  </si>
  <si>
    <t>Executive Search for Director Appointments</t>
  </si>
  <si>
    <t>West Yorkshire Combined Authority is going through an exciting period of organisation evolution and will shortly be looking to secure an executive search provider to support us over the next 2-4 years.</t>
  </si>
  <si>
    <t>Gatenby Sanderson Limited</t>
  </si>
  <si>
    <t>Suzanne Garratt</t>
  </si>
  <si>
    <t>HR</t>
  </si>
  <si>
    <t>Future variations to keep an eye on when the need for appointments arise</t>
  </si>
  <si>
    <t>CA1459</t>
  </si>
  <si>
    <t>Waste Disposal - Wellington House and Bus Stations</t>
  </si>
  <si>
    <t>Provision of waste management services.</t>
  </si>
  <si>
    <t>Yes 3+1+1</t>
  </si>
  <si>
    <t>Suez Recycling and Recovery UK Ltd</t>
  </si>
  <si>
    <t>02291198</t>
  </si>
  <si>
    <t>Liam Needham</t>
  </si>
  <si>
    <t>CA 56973</t>
  </si>
  <si>
    <t>Bus Franchising Support Services</t>
  </si>
  <si>
    <t xml:space="preserve">Support Services for Bus Franchising Business Case Development - PMO and Programme Management Support. </t>
  </si>
  <si>
    <t xml:space="preserve">No </t>
  </si>
  <si>
    <t>Deloitte LLP</t>
  </si>
  <si>
    <t>OC303675</t>
  </si>
  <si>
    <t>CA1141</t>
  </si>
  <si>
    <t>Replacement of Passenger Lifts and Service Contract at Bradford Interchange</t>
  </si>
  <si>
    <t>Full refurbishment of public lifts including provision of temporary stair lift and service contract.</t>
  </si>
  <si>
    <t xml:space="preserve">Classic Lifts </t>
  </si>
  <si>
    <t>02487116</t>
  </si>
  <si>
    <t>CA 48058</t>
  </si>
  <si>
    <t>Evaluation Support Services Single Provider Framework</t>
  </si>
  <si>
    <t xml:space="preserve">West Yorkshire Combined Authority (the ‘Combined Authority/CA’) is seeking to appoint consultant/s to provide advice and support in the development and delivery of monitoring and evaluation across our projects and programmes. </t>
  </si>
  <si>
    <t>Thrive Economics (Formerley ADD specialists limited)</t>
  </si>
  <si>
    <t>Seamus McDonnell</t>
  </si>
  <si>
    <t>Name changed 30/01/2023</t>
  </si>
  <si>
    <t>CA1423</t>
  </si>
  <si>
    <t>Health based cycle training</t>
  </si>
  <si>
    <t>We are looking to work with an organisation who can deliver a structured programme of cycle training to people referred with long term health conditions, to improving their health and well-being.</t>
  </si>
  <si>
    <t>+1yr</t>
  </si>
  <si>
    <t>Cycling UK</t>
  </si>
  <si>
    <t>Emma Parkin</t>
  </si>
  <si>
    <t>Original contract (for 9 mths)22/3/21-31/12/21. Variation to extend 1yr (1/2/22-31/1/23) approved 20/12/21.</t>
  </si>
  <si>
    <t xml:space="preserve"> CA51315</t>
  </si>
  <si>
    <t>Connecting Innovation Intensive Support and Brokerage</t>
  </si>
  <si>
    <t xml:space="preserve">Delivery of tailored individual packages of innovation support to SME’s in the Leeds City Region </t>
  </si>
  <si>
    <t>RTC North Ltd</t>
  </si>
  <si>
    <t>CA0881</t>
  </si>
  <si>
    <t>Money Collections and Associated Services YPO Mini Competition</t>
  </si>
  <si>
    <t>The collection, transport and delivery of money and other related goods within the Combined Authority’s districts.</t>
  </si>
  <si>
    <t>31/11/2022</t>
  </si>
  <si>
    <t>31/11/2023</t>
  </si>
  <si>
    <t>G4S Cash solutions UK Ltd</t>
  </si>
  <si>
    <t>00354883</t>
  </si>
  <si>
    <t>Extension option taken for 1 year</t>
  </si>
  <si>
    <t>Waiver CSO 177</t>
  </si>
  <si>
    <t>Pulsant Datacentre Extension</t>
  </si>
  <si>
    <t>Payment for 12 months of service (with the option to extend for a further 12 months) at Pulsant Datacentre. This includes the physical hosting of critical WYCA ICT Services (Skype, Contact Centres, VDI, Databases, Teams) and associated connectivity between Wellington House and the Pulsant Datacentre</t>
  </si>
  <si>
    <t xml:space="preserve">Pulsant Data Services </t>
  </si>
  <si>
    <t>03625671</t>
  </si>
  <si>
    <t>CA1385</t>
  </si>
  <si>
    <t>Bradford Interchange Carriageway Works - PM, S &amp; QS</t>
  </si>
  <si>
    <t>Provision of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</si>
  <si>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RPP Limited</t>
  </si>
  <si>
    <t>07159352</t>
  </si>
  <si>
    <t>CA 49132</t>
  </si>
  <si>
    <t>Software and Licensing For Travel and Transport Data and Analysis</t>
  </si>
  <si>
    <t>N/a</t>
  </si>
  <si>
    <t>Basemap Limited</t>
  </si>
  <si>
    <t>Richard Dale</t>
  </si>
  <si>
    <t>DP 811 CA49132 Basemap Ltd</t>
  </si>
  <si>
    <t>CA49089</t>
  </si>
  <si>
    <t>Export Support Services</t>
  </si>
  <si>
    <t xml:space="preserve">The West Yorkshire Combined Authority working in partnership with Leeds City Region Enterprise Partnership (LEP) Is looking to appoint a Service Provider to deliver an export programme for creative businesses across Leeds City Region. This scheme will be part of the £1.5m Creative Catalyst programme delivering a suite of business support targeted at creative businesses across Leeds City Region.  </t>
  </si>
  <si>
    <t xml:space="preserve">Indielab Ltd </t>
  </si>
  <si>
    <t>CA1316</t>
  </si>
  <si>
    <t xml:space="preserve">Service Management ITIL </t>
  </si>
  <si>
    <t>Service Management Partner to provide guidance on all areas of the ITIL framework.</t>
  </si>
  <si>
    <t>Pink Elephant EMEA Limited</t>
  </si>
  <si>
    <t>04974611</t>
  </si>
  <si>
    <t>Bill Cookson</t>
  </si>
  <si>
    <t>CA 58982</t>
  </si>
  <si>
    <t>Quarterly Economic Survey - Leading Indicator Intelligence</t>
  </si>
  <si>
    <t xml:space="preserve">The West Yorkshire Combined Authority wishes to procure a quarterly indicator survey of business intelligence to provide timely insight on business confidence and performance across the Leeds City Region. </t>
  </si>
  <si>
    <t>As required</t>
  </si>
  <si>
    <t>West &amp; North Yorkshire Chamber of Commerce</t>
  </si>
  <si>
    <t>Thomas Purvis</t>
  </si>
  <si>
    <t>CA1503</t>
  </si>
  <si>
    <t>Young Persons Media Support</t>
  </si>
  <si>
    <t>Support from a marketing agency to provide media support, on behalf of MCard – the West Yorkshire Ticketing Company Ltd and the West Yorkshire Bus
Alliance to launch a new simplified ticketing offer for bus travel for under 19s across West Yorkshire.</t>
  </si>
  <si>
    <t>Brandon Mont T/A Principles Agency</t>
  </si>
  <si>
    <t>Sharon Presley</t>
  </si>
  <si>
    <t>CA1205</t>
  </si>
  <si>
    <t>Economic Report 2</t>
  </si>
  <si>
    <t>Expert support to help further our understanding of how the relocation of the Channel 4 (C4) HQ into Leeds City Region (LCR) and their wider commitment to spend more outside of London has impacted key measures of growth in the economy, across specified geographies of interest.</t>
  </si>
  <si>
    <t>MARK SPILSBURY T/A SPILSBURY RESEARCH</t>
  </si>
  <si>
    <t>CA58320</t>
  </si>
  <si>
    <t>Business Change Implementation Support</t>
  </si>
  <si>
    <t>The supplier will provide business change resources for the implementation of Technology One solution.</t>
  </si>
  <si>
    <t>Socitm Advisory Limited</t>
  </si>
  <si>
    <t>CA1549</t>
  </si>
  <si>
    <t>Effective Transitions Fund - Procurement to appoint suppliers who can deliver high quality, creative and impactful careers and skills interventions with pupils and/or their influencers (parents and teachers).</t>
  </si>
  <si>
    <t xml:space="preserve">
Careers and skills interventions with pupils and/or their influencers (parents and teachers).
 Lot 1-  to focus on students.
</t>
  </si>
  <si>
    <t xml:space="preserve">Lot 1 - We Are Ive Ltd
</t>
  </si>
  <si>
    <t xml:space="preserve">03345236
</t>
  </si>
  <si>
    <t>Helen Illman</t>
  </si>
  <si>
    <t>CA 51725</t>
  </si>
  <si>
    <t>AEB DPS - Further Competition - Bus Driver Training</t>
  </si>
  <si>
    <t xml:space="preserve">Bus Driver Training Via AEB DPS </t>
  </si>
  <si>
    <t>REALISE LEARNING AND EMPLOYMENT LIMITED</t>
  </si>
  <si>
    <t>Lindesey Johnson</t>
  </si>
  <si>
    <t>CA1358</t>
  </si>
  <si>
    <t>Business Case for Bus Reform Options - Network Navigation</t>
  </si>
  <si>
    <t>Creative agency to take and develop the existing design principles of the Leeds Core Network project so that they can be delivered across the wider West Yorkshire core network. Includes the  production of a suite of designs/ documents that can be given to the appointed CA contractor for manufacture and installation across the West Yorkshire core network.</t>
  </si>
  <si>
    <t>Transdev Blazefield</t>
  </si>
  <si>
    <t>02605399</t>
  </si>
  <si>
    <t>Helen Ellerton</t>
  </si>
  <si>
    <t>Economic &amp; Transport Policy</t>
  </si>
  <si>
    <t>CA 57005</t>
  </si>
  <si>
    <t xml:space="preserve">West Yorkshire Young Poets Laureate   </t>
  </si>
  <si>
    <t>Programme to work with schools to deliver creative opportunites and appoint Young Poet Laureates for West Yorkshire</t>
  </si>
  <si>
    <t xml:space="preserve">National Literacy Trust </t>
  </si>
  <si>
    <t xml:space="preserve">05836486  </t>
  </si>
  <si>
    <t xml:space="preserve">Jim Hinks/Becky Collier </t>
  </si>
  <si>
    <t>DP 508 The National Literacy Trust</t>
  </si>
  <si>
    <t xml:space="preserve">CA56257 </t>
  </si>
  <si>
    <t xml:space="preserve">Marketing Support for Enterprise Skills Programme 2 </t>
  </si>
  <si>
    <t xml:space="preserve">A full-service marketing agency to work with WYCA to develop a marketing and engagement strategy for the Enterprise West Yorkshire programme. </t>
  </si>
  <si>
    <t>Pearson Crossland Direct Ltd t/a Ewe Agency</t>
  </si>
  <si>
    <t xml:space="preserve">Bronze </t>
  </si>
  <si>
    <t>Lauren Trueman</t>
  </si>
  <si>
    <t>CMS</t>
  </si>
  <si>
    <t>CA1309</t>
  </si>
  <si>
    <t>Cycle Storage Provider</t>
  </si>
  <si>
    <t>We are looking to appoint a cycle storage provider to supply end users such as schools, colleges, universities and businesses with secure cycle storage facilities.</t>
  </si>
  <si>
    <t>Private Limited Company</t>
  </si>
  <si>
    <t>02777397</t>
  </si>
  <si>
    <t xml:space="preserve">Contract extension option taken for 1 year from 31/08/2021 to 31/08/2022. New prices of raw materials agreed and put into contract </t>
  </si>
  <si>
    <t>CA1221</t>
  </si>
  <si>
    <t>Technical Support and Consultancy for Customer Hub and Service Experience (CHASE)</t>
  </si>
  <si>
    <t xml:space="preserve"> ICT consultancy specialising in Microsoft Dynamics 365 CRM to provide specialist technical advice and support for a customer facing business critical system (CHASE).  CHASE is built on Microsoft Dynamics 365 CRM and integrates customer portals through a Web API. </t>
  </si>
  <si>
    <t>Softcat PLC / Dogma Group</t>
  </si>
  <si>
    <t>02174990 / 12096627</t>
  </si>
  <si>
    <t>Haq Nawaz</t>
  </si>
  <si>
    <t>CA1293</t>
  </si>
  <si>
    <t>Mobile Phone Contract</t>
  </si>
  <si>
    <t>CA????</t>
  </si>
  <si>
    <t>Multifuctional Devices, managed print and content services</t>
  </si>
  <si>
    <t>Provision of Multifunctional devices</t>
  </si>
  <si>
    <t>Canon (UK) Ltd</t>
  </si>
  <si>
    <t>Available 2 year extenison taken.</t>
  </si>
  <si>
    <t>CA1546</t>
  </si>
  <si>
    <t>OPE Phase 8 Consultant</t>
  </si>
  <si>
    <t>The West Yorkshire Combined Authority, as part of the West Yorkshire One Public Estate (OPE) Partnership, is seeking consultant support to explore the impact of Covid-19 on public sector land and property in our town centres.  This Statement of Requirements will outline the aims and services that will be commissioned to support the project.</t>
  </si>
  <si>
    <t>Bryony Chipp</t>
  </si>
  <si>
    <t>09/02/2023 - Variation from £82,492.50
Contract end date changed from 31/05/2022</t>
  </si>
  <si>
    <t>CA 56549</t>
  </si>
  <si>
    <t>Channel 4 Mentoring</t>
  </si>
  <si>
    <t>creen Yorkshire will design and deliver a blended, bespoke and impactful
mentoring scheme to be delivered over 6 months of intensive support, designed to meet the needs of the above target cohort from across Leeds City Region. Nurturing and retaining skills and talent within the region should be at the forefront of the scheme, with a focus on diversity to ensure diverse talent is given the opportunity to thrive in the industry.</t>
  </si>
  <si>
    <t>Screen Yorkshire Ltd</t>
  </si>
  <si>
    <t xml:space="preserve">Becky Collier </t>
  </si>
  <si>
    <t>CA1559</t>
  </si>
  <si>
    <t>High Level Street Design Feasibility Software</t>
  </si>
  <si>
    <t>Procurement of an intuitive, existing software tool that will enable policy staff and decision-makers as well as engineers to propose and explore different options for allocating roadspace.</t>
  </si>
  <si>
    <t>1+1</t>
  </si>
  <si>
    <t>Remix Technologies LLC</t>
  </si>
  <si>
    <t>86-1886934</t>
  </si>
  <si>
    <t>Kit Allwinter</t>
  </si>
  <si>
    <t>CA 50621</t>
  </si>
  <si>
    <t xml:space="preserve">Temp Labour and Hard to Fill Vacancies </t>
  </si>
  <si>
    <t xml:space="preserve">Neutral vendor relationship for temp labour provision and hard to fill vancancies. </t>
  </si>
  <si>
    <t xml:space="preserve">Comensura Limited </t>
  </si>
  <si>
    <t xml:space="preserve">Jenny Sharp </t>
  </si>
  <si>
    <t>CSO Waiver 286</t>
  </si>
  <si>
    <t>Approval for the Procurement of Apprenticeship Training Provider</t>
  </si>
  <si>
    <t>Transport Planning Technician Apprenticeshiptraining standard x 5</t>
  </si>
  <si>
    <t>Leeds College of Building</t>
  </si>
  <si>
    <t>Diane Forsyth</t>
  </si>
  <si>
    <t>CA 557731</t>
  </si>
  <si>
    <t xml:space="preserve">Cloud Infrastructure Project </t>
  </si>
  <si>
    <t>A supplier to implement the migration of the servers, services and applications which are included within the scope of the High Level Design (“the HLD”) to the Microsoft Azure Cloud from the current on-premise facilities at the Rotherham data centre and WYCA’s premises at Wellington House in Leeds.</t>
  </si>
  <si>
    <t>UBDS IT Consulting Limited</t>
  </si>
  <si>
    <t xml:space="preserve">Zubair Rasib </t>
  </si>
  <si>
    <t>CA 52508</t>
  </si>
  <si>
    <t xml:space="preserve"> Level 2 Capability Mapping</t>
  </si>
  <si>
    <t>Scope of Services: complete scope of service mapping at Level 2 e.g. 'Manage Learning &amp; Development' Document as-is and highlight capabilities which require changing / are new. also support with drafting of a report to go to the June CA meeting. Develop and agree the role of the management team and decision making structure.</t>
  </si>
  <si>
    <t>Deloitte</t>
  </si>
  <si>
    <t>Joanne Grigg</t>
  </si>
  <si>
    <t>CA1505</t>
  </si>
  <si>
    <t>Office Supplies and Stationery</t>
  </si>
  <si>
    <t>YPO Framework call-off to procure new office supplies and stationery supplier.</t>
  </si>
  <si>
    <t>Lyreco UK Limited</t>
  </si>
  <si>
    <t>00442696</t>
  </si>
  <si>
    <t>Diane Fell</t>
  </si>
  <si>
    <t>CA53398</t>
  </si>
  <si>
    <t>Specialist Consultancy Support</t>
  </si>
  <si>
    <t>Provision of specialist support and advice to businesses to support recovery, become more resilient, and go from survival and sustainability into growth.</t>
  </si>
  <si>
    <t>Full Circle Management Solutions Ltd</t>
  </si>
  <si>
    <t>NI602544</t>
  </si>
  <si>
    <t>Alex Waugh</t>
  </si>
  <si>
    <t>CA 48087</t>
  </si>
  <si>
    <t>MCA Digital Programme Partner</t>
  </si>
  <si>
    <t>The CA is looking for a partner to review project documentation and contribute to the sign-off process.</t>
  </si>
  <si>
    <t xml:space="preserve">SSG Advisory Ltd </t>
  </si>
  <si>
    <t>David Gill</t>
  </si>
  <si>
    <t>CA1304</t>
  </si>
  <si>
    <t>Urban Transport Group New Website Project including Support and Development</t>
  </si>
  <si>
    <t>Website Development and Support</t>
  </si>
  <si>
    <t>Creative Concern</t>
  </si>
  <si>
    <t>04582786</t>
  </si>
  <si>
    <t>James Kershaw</t>
  </si>
  <si>
    <t>Urban Transport Group</t>
  </si>
  <si>
    <t>CA1598</t>
  </si>
  <si>
    <t>Promoting skills programmes in Leeds City Region to Boost Economic Recovery</t>
  </si>
  <si>
    <t>We are looking for an agency that can develop and deliver an overarching campaign strategy, media bookings and regular PR activity</t>
  </si>
  <si>
    <t>ilk agency</t>
  </si>
  <si>
    <t xml:space="preserve">Andrew Wood </t>
  </si>
  <si>
    <t>CA1484</t>
  </si>
  <si>
    <t>Marketing Campaign Promoting Skills Programmes to Boost the Economic Recovery in Leeds City Region</t>
  </si>
  <si>
    <t>The development and delivery an overarching campaign strategy, media bookings, artwork (based on existing creative route and guidelines) and regular PR activity.</t>
  </si>
  <si>
    <t>Halston Marketing</t>
  </si>
  <si>
    <t>10466144</t>
  </si>
  <si>
    <t>TBC</t>
  </si>
  <si>
    <t>CA 59404</t>
  </si>
  <si>
    <t xml:space="preserve">Digital Cluster Mapping Research </t>
  </si>
  <si>
    <t>The West Yorkshire Combined Authority (WYCA) wishes to procure expert support to help further our understanding of industry strengths/ clusters of activity across the digital tech sector within West Yorkshire (WY).</t>
  </si>
  <si>
    <t xml:space="preserve">As required </t>
  </si>
  <si>
    <t xml:space="preserve">Perspective Economics Limited </t>
  </si>
  <si>
    <t>NI649980</t>
  </si>
  <si>
    <t>Sarah Bowes</t>
  </si>
  <si>
    <t>Waiver CSO 215</t>
  </si>
  <si>
    <t>Dream</t>
  </si>
  <si>
    <t>Annual support and maintenance</t>
  </si>
  <si>
    <t>Dream Limited</t>
  </si>
  <si>
    <t>02707764</t>
  </si>
  <si>
    <t>CA1545</t>
  </si>
  <si>
    <t>Installation of PV Panels, Bradford Interchange</t>
  </si>
  <si>
    <t xml:space="preserve">Installation of PV Panels, Bradford Interchange-The works shall include a full design and installation of PV panels </t>
  </si>
  <si>
    <t>Phoenix Renewables Ltd T/A The Phoenix Works</t>
  </si>
  <si>
    <t>Waiver CSO 291</t>
  </si>
  <si>
    <t>PulsantData Centre extension for another year until 31st December 2023.</t>
  </si>
  <si>
    <t>Payment for another 12 months of services at Pulsant Datacentre.This includes physical hostingof telephonyand call centresystem, and VPN.Including the associated connectivity between Wellington House and the Pulsant Data Centre.</t>
  </si>
  <si>
    <t>Pulsant</t>
  </si>
  <si>
    <t>CA0814</t>
  </si>
  <si>
    <t>Legal Advice and Support for Rail Projects</t>
  </si>
  <si>
    <t>Further competition from Lot 4 Transport Rail of the Wider Public Services Legal Service Panel Agreement framework</t>
  </si>
  <si>
    <t>Addleshaw Goddard LLP</t>
  </si>
  <si>
    <t>OC318149</t>
  </si>
  <si>
    <t>Javid Daji</t>
  </si>
  <si>
    <t>CA1602</t>
  </si>
  <si>
    <t>Footfall Data Tool</t>
  </si>
  <si>
    <t>A request for quotations for the provision of a footfall data tool.</t>
  </si>
  <si>
    <t>Citi Logik Ltd</t>
  </si>
  <si>
    <t>Tom Purvis</t>
  </si>
  <si>
    <t>DP1096 CA1246 Consultancy Services Agreement Consultancy Services Agreement Local Footfall Tracker</t>
  </si>
  <si>
    <t>Contract Variriation from £29,950 to £45,000</t>
  </si>
  <si>
    <t>CA57916</t>
  </si>
  <si>
    <t>Specification Development - Public Transport Data Management System (CoSA)</t>
  </si>
  <si>
    <t>Consultancy to scope the specification of the COSA system replacement (Combined Services &amp; Assets)</t>
  </si>
  <si>
    <t xml:space="preserve">Tim Rivett Consulting Ltd </t>
  </si>
  <si>
    <t>0092263</t>
  </si>
  <si>
    <t>CA1246</t>
  </si>
  <si>
    <t>Support, Maintenance and upgrade costs for the G-Cloud Modern.Gov System.</t>
  </si>
  <si>
    <t>Audio visual webcasting for WYCA committee room</t>
  </si>
  <si>
    <t xml:space="preserve">Civica UK Limited </t>
  </si>
  <si>
    <t>01628868</t>
  </si>
  <si>
    <t>Angie Shearon</t>
  </si>
  <si>
    <t>CA1488</t>
  </si>
  <si>
    <t>Marketing support for Entrepreneurial Development Programme</t>
  </si>
  <si>
    <t>Integrated agency to develop compelling integrated digital first advertising campaign to highlight self-employment/business start-up as a career option to all areas and communities in West Yorkshire.</t>
  </si>
  <si>
    <t>ENGAGING EDUCATION</t>
  </si>
  <si>
    <t>07769023</t>
  </si>
  <si>
    <t>WAIVER CSO 279</t>
  </si>
  <si>
    <t>Neurodiversity, young people, and violence research (part 2) </t>
  </si>
  <si>
    <t>Following on from the successful research undertaken in the neurodiversity workstream in 2021/22, the VRU seek to continue and expand the neurodiversity research that Rocket Science completed in the last financial year using the recommendations outlined in the research report. </t>
  </si>
  <si>
    <t>Rocket Science</t>
  </si>
  <si>
    <t>SC219011</t>
  </si>
  <si>
    <t>Julia Clough</t>
  </si>
  <si>
    <t>WAIVER CSO 283</t>
  </si>
  <si>
    <t>Adversity Trauma and Resilience Evaluation partner (part 2)</t>
  </si>
  <si>
    <t xml:space="preserve">Following on from the successful evaluation undertaken in the Adversity, Trauma and Resilienceworkstream in 2021/22, theVRUand the HCPseek to continue and developthe evaluation and learningproject that Rocket Science completedin the last financial year. </t>
  </si>
  <si>
    <t>31/03/2023 </t>
  </si>
  <si>
    <t>WAIVER CSO 278</t>
  </si>
  <si>
    <t>Drugs &amp; Alcohol research (part 2) </t>
  </si>
  <si>
    <t>Following on from the successful research undertaken in the drug and alcohol workstream in 2021/22, the VRU seek to continue and expand the drugs and alcohol research that HumanKind completed in the last financial year using the recommendations outlined in the research report. </t>
  </si>
  <si>
    <t>HumanKind</t>
  </si>
  <si>
    <t>VCSE</t>
  </si>
  <si>
    <t>CE005701</t>
  </si>
  <si>
    <t>CA1356</t>
  </si>
  <si>
    <t>Business Intelligence Database 2021</t>
  </si>
  <si>
    <t>Provision of a business intelligence database to provide detailed insight into the locations, activities, structure and performance of the business base across Leeds City Region, with access required for Leeds City Region LEP and a number of local authority partners.</t>
  </si>
  <si>
    <t>+1yr+1yr</t>
  </si>
  <si>
    <t>Bureau van Dijk Electronic Publishing Ltd</t>
  </si>
  <si>
    <t>02323741</t>
  </si>
  <si>
    <t>James Hopton</t>
  </si>
  <si>
    <t>CA 49434</t>
  </si>
  <si>
    <t xml:space="preserve">Licencing and maintenance for spatial mapping software - Geographic Information System (GIS) </t>
  </si>
  <si>
    <t xml:space="preserve">Call off RM3821 for licencing and maintenance for spatial mapping software - Geographic Information System (GIS) </t>
  </si>
  <si>
    <t>ESRI (UK) Limited</t>
  </si>
  <si>
    <t>01288342</t>
  </si>
  <si>
    <t>Andrew Fitzpatrick / Haq Nawaz</t>
  </si>
  <si>
    <t>CA1366</t>
  </si>
  <si>
    <t>Provision of Pool Bikes for Bike Friendly Businesses</t>
  </si>
  <si>
    <t>Provision of  bikes for use as pool bikes in businesses and community groups across West Yorkshire.</t>
  </si>
  <si>
    <t>Active Cycling Projects Ltd</t>
  </si>
  <si>
    <t>08428383</t>
  </si>
  <si>
    <t>CA1282</t>
  </si>
  <si>
    <t>SAN Framework Call-Off</t>
  </si>
  <si>
    <t>SAN Servers HTE Framework Call off</t>
  </si>
  <si>
    <t>Tintri (UK) Limited</t>
  </si>
  <si>
    <t>07696044</t>
  </si>
  <si>
    <t>CA57071</t>
  </si>
  <si>
    <t>West Yorkshire Housing Strategy</t>
  </si>
  <si>
    <t xml:space="preserve">Development of a Regional Housing Strategy </t>
  </si>
  <si>
    <t>North Housing Consulting Ltd</t>
  </si>
  <si>
    <t>Rebecca Greenwood</t>
  </si>
  <si>
    <t>CA1537</t>
  </si>
  <si>
    <t>Connecting Innovation Interim and Summative Assessment</t>
  </si>
  <si>
    <t>Independent evaluator to undertake an interim assessment and final evaluation/‘summative assessment’ of the Connecting Innovation programme.</t>
  </si>
  <si>
    <t>Carney Green LLP</t>
  </si>
  <si>
    <t>OC384639</t>
  </si>
  <si>
    <t>CA1470</t>
  </si>
  <si>
    <t>Business start up intelligence</t>
  </si>
  <si>
    <t>Provision of  data to enhance understanding of the business start up landscape in the Leeds City Region.</t>
  </si>
  <si>
    <t>BankSearch Information Consultancy Limited</t>
  </si>
  <si>
    <t>03955592</t>
  </si>
  <si>
    <t xml:space="preserve">
Careers and skills interventions with pupils and/or their influencers (parents and teachers).
Lot 2 -  to focus on peers surporting students targeted through Lot 1.
</t>
  </si>
  <si>
    <t xml:space="preserve">
Lot 2 - C&amp;K Careers</t>
  </si>
  <si>
    <t xml:space="preserve">
3039360</t>
  </si>
  <si>
    <t>CA1608</t>
  </si>
  <si>
    <t>Marine Aggregates Study</t>
  </si>
  <si>
    <t xml:space="preserve">The study’s primary purpose is to identify infrastructure requirements, land requirements and safeguarding requirements (primarily in a Town Planning context) within the region to facilitate the significant increase in the supply and delivery of marine aggregate into the region for the next 15yrs. </t>
  </si>
  <si>
    <t>Royal Haskoning</t>
  </si>
  <si>
    <t>Michael Long</t>
  </si>
  <si>
    <t>CA52508</t>
  </si>
  <si>
    <t>Programme to Develop a Positive Culture Within Small Businesses Across West Yorkshire</t>
  </si>
  <si>
    <t>Progress Marketing Ltd</t>
  </si>
  <si>
    <t>04763109</t>
  </si>
  <si>
    <t>CA1554</t>
  </si>
  <si>
    <t>The Hub Incubation Project Consultation</t>
  </si>
  <si>
    <t>Consultant to: Provide support to the participating SEND Careers Hub schools/colleges to deliver the Hub Incubation Project and evaluation Act as an Ambassador for the SEND Careers Hub Incubation Project locally, regionally, and nationally. Help to collect and share learnings from the project.</t>
  </si>
  <si>
    <t>Talentino Ltd</t>
  </si>
  <si>
    <t>07565722</t>
  </si>
  <si>
    <t>James Ghafoor</t>
  </si>
  <si>
    <t>CA1416</t>
  </si>
  <si>
    <t xml:space="preserve">Technology Forge - g-cloud call off </t>
  </si>
  <si>
    <t>Technology Forge Cloud Migration.</t>
  </si>
  <si>
    <t>The Technology Forge Limited</t>
  </si>
  <si>
    <t>02293004</t>
  </si>
  <si>
    <t>Phil Burton / Haq Nawaz</t>
  </si>
  <si>
    <t>CA1529</t>
  </si>
  <si>
    <t>Real-Time system delivery support</t>
  </si>
  <si>
    <t>Consultant support in the delivery of the New Yorkshire real-time system over a 12 month period.</t>
  </si>
  <si>
    <t>Waysphere Ltd</t>
  </si>
  <si>
    <t>CA1581</t>
  </si>
  <si>
    <t>Transforming Travel Centres RIBA 4 Designs</t>
  </si>
  <si>
    <t>West Yorkshire Combined Authority (WYCA) is seeking to appoint a design consultant to: 1. Develop RIBA 4 designs for the refurbishment/remodelling of Metro Travel Centres, which are located within our estate of bus stations throughout West Yorkshire.</t>
  </si>
  <si>
    <t>Stephen George &amp; Partners LLP</t>
  </si>
  <si>
    <t>OC350268</t>
  </si>
  <si>
    <t xml:space="preserve">Louise Ratcliffe </t>
  </si>
  <si>
    <t>The end date for the RIBA4 designs is 08/2022 but the works for the project will continue until January 2023 and this includes the Principal Designer role that will be undertaken by SGP (who are completing the RIBA4 designs</t>
  </si>
  <si>
    <t>CA1610</t>
  </si>
  <si>
    <t>Safety of Women and Girls - Feedback tool and microsite</t>
  </si>
  <si>
    <t>This marketing brief will focus on safety on public transport and more specifically the bus network, where a budget of £25,000 has been allocated to produce and deliver a West Yorkshire wide campaign to introduce a new safety feedback feature that will be accessible via the MCard Mobile App.</t>
  </si>
  <si>
    <t xml:space="preserve">09489501
</t>
  </si>
  <si>
    <t>Tom Heap</t>
  </si>
  <si>
    <t>CA1567</t>
  </si>
  <si>
    <t>Acorn and Acorn Profiler software with Paycheck, Paycheck Disposable and Paycheck Equivalised G-Cloud Call Off</t>
  </si>
  <si>
    <t>Provision of a postcode level segmentation with profiling system that classifies the population by demographic, lifestyle and behavioural characteristics. Plus gross household income, disposable income and equivalised income data at postcode level.</t>
  </si>
  <si>
    <t>CACI LIMITED</t>
  </si>
  <si>
    <t>Andrew Fitzpatrick</t>
  </si>
  <si>
    <t>CA1346</t>
  </si>
  <si>
    <t>E-Learning New Starter Induction and Health &amp; Safety Training</t>
  </si>
  <si>
    <t>Provision of an Induction &amp; Health &amp; Safety E-Learning suite which will form part of our employee induction program.</t>
  </si>
  <si>
    <t>Human Focus International Limited</t>
  </si>
  <si>
    <t>02867124</t>
  </si>
  <si>
    <t>Claire Bird</t>
  </si>
  <si>
    <t>Corporate Services - HR</t>
  </si>
  <si>
    <t>CA1532</t>
  </si>
  <si>
    <t>Area Map and Guide Production Aug 2021</t>
  </si>
  <si>
    <t>Area maps and guides for bus services • Bradford • Calderdale • Leeds • North Kirklees • South Kirklees • Wakefield • Wharfedale • Leeds City Centre.</t>
  </si>
  <si>
    <t>Lovell Johns</t>
  </si>
  <si>
    <t>01214692</t>
  </si>
  <si>
    <t>CA1604</t>
  </si>
  <si>
    <t>West Yorkshire International Trade Strategy – Baseline &amp; Targets Tender Specification</t>
  </si>
  <si>
    <t xml:space="preserve">Leeds City Region LEP in partnership with the West Yorkshire Combined Authority is working with partners across the region to produce a new West Yorkshire International Trade Strategy. </t>
  </si>
  <si>
    <t>University of Leeds</t>
  </si>
  <si>
    <t>RC000658</t>
  </si>
  <si>
    <t>Waiver CSO 152</t>
  </si>
  <si>
    <t xml:space="preserve">Membership of the Institute of Customer Service </t>
  </si>
  <si>
    <t xml:space="preserve">Institute of Customer Service </t>
  </si>
  <si>
    <t>03316394</t>
  </si>
  <si>
    <t>Dave Pearson</t>
  </si>
  <si>
    <t>CA1464</t>
  </si>
  <si>
    <t>REBiz Telemarketing Campaign</t>
  </si>
  <si>
    <t>Provision of a telemarketing agency to conduct a seasonal telemarketing campaign aimed at reaching SME businesses across the West and North Yorkshire to increase awareness of the Resource Efficient Business (REBiz) programme and the support it offers to SMEs in West (WY) and North Yorkshire (NY).</t>
  </si>
  <si>
    <t>Link Telemarketing B2B Ltd</t>
  </si>
  <si>
    <t>07528847</t>
  </si>
  <si>
    <t>Kelly Handley-Marsh</t>
  </si>
  <si>
    <t>Economic Services Business Support</t>
  </si>
  <si>
    <t>CA1605</t>
  </si>
  <si>
    <t>West Yorkshire Combined Authority Brief - Creative Industries Showcase</t>
  </si>
  <si>
    <t>The Leeds City Region Trade and Investment team wishes to develop a Creative Industries: Sector Showcase document in a digital format initially, to profile the significant strengths of the Creative Industries sector in Leeds City Region, for international audiences.</t>
  </si>
  <si>
    <t>Under The Moon Ltd</t>
  </si>
  <si>
    <t>WAIVER CSO 271</t>
  </si>
  <si>
    <t>Arab Health 2023 </t>
  </si>
  <si>
    <t>Participation at Arab Health 2023 (30 January – 2 February 2023) as part of the UK Pavilion and delegation.</t>
  </si>
  <si>
    <t>Medilink UK</t>
  </si>
  <si>
    <t>Amanda Potter</t>
  </si>
  <si>
    <t>Waiver CSO 292</t>
  </si>
  <si>
    <t>Business sustainability management course for new programme staff</t>
  </si>
  <si>
    <t xml:space="preserve">Procurement is for role specific training courses for staff moving onto the new Business Sustainability Programme from April 2023. </t>
  </si>
  <si>
    <t>University of Cambridge via edX for Business</t>
  </si>
  <si>
    <t>Other (please specify in Notes)</t>
  </si>
  <si>
    <t>Vincent McCabe</t>
  </si>
  <si>
    <t>Education Institution (CLC)</t>
  </si>
  <si>
    <t>CA1493</t>
  </si>
  <si>
    <t>Employee Assistance Programme 2021</t>
  </si>
  <si>
    <t>Provision of an online (including mobile phone app) and telephone based Employee Assistance Programme member support resource and specialist counselling service, providing access to information advice, support and interactive tools designed to address issues effecting an individuals’ personal life, work life and health and wellbeing and to assist them to prepare for future work and life changes.</t>
  </si>
  <si>
    <t>Health Assured Limited</t>
  </si>
  <si>
    <t>06314620</t>
  </si>
  <si>
    <t>DP 723 Consultancy Services Agreement Health Assured</t>
  </si>
  <si>
    <t>Waiver CSO 238</t>
  </si>
  <si>
    <t>Licence renewal for three Basemap analysis tools: Highways Analyst, TRACC and DataCutter</t>
  </si>
  <si>
    <t>Licence renewals</t>
  </si>
  <si>
    <t>CA58422</t>
  </si>
  <si>
    <t>Summative Assessment of the Leeds City Region Growth Service</t>
  </si>
  <si>
    <t xml:space="preserve">The West Yorkshire Combined Authority is seeking an independent evaluator to undertake a summative assessment of the Leeds City Region Growth Service. The programme is part funded by the European Regional Development Fund (“ERDF”) for England 2014-2020.  
We require the summative assessment report to be completed and final report submitted by 31 March 2023. This is a practical report with recommendations that will inform our future delivery in 2023-2026.  </t>
  </si>
  <si>
    <t xml:space="preserve">Kada Research Limited </t>
  </si>
  <si>
    <t>Legal issued variation of contract 25/01/23 to correct issues they had made.</t>
  </si>
  <si>
    <t>CA1519</t>
  </si>
  <si>
    <t xml:space="preserve">REBiz Interim and Summative Assessment </t>
  </si>
  <si>
    <t>Consultant assessment of the effectiveness of the REBiz programme (both interim and summative)</t>
  </si>
  <si>
    <t>Optimat Ltd</t>
  </si>
  <si>
    <t>SC141727</t>
  </si>
  <si>
    <t>CA53215</t>
  </si>
  <si>
    <t>Enterprise Electronic Information
Management Health Check</t>
  </si>
  <si>
    <t>A service to review and assess maturity of
current data strategy and usage of
Microsoft 365 / SharePoint to identify
opportunities for improvements</t>
  </si>
  <si>
    <t>In-Form Consult</t>
  </si>
  <si>
    <t>Joanne Walsh</t>
  </si>
  <si>
    <t>CA1117</t>
  </si>
  <si>
    <t>Lift &amp; Escalator Consultancy Services</t>
  </si>
  <si>
    <t>TUV-SUD Limited</t>
  </si>
  <si>
    <t>SC215164</t>
  </si>
  <si>
    <t>CA53607</t>
  </si>
  <si>
    <t>Insurance Brokerage</t>
  </si>
  <si>
    <t xml:space="preserve">Insurance brokerage services to the Combined Authority for Insurance renewals, negotiation, advice, reviews, risks, claims </t>
  </si>
  <si>
    <t xml:space="preserve">Griffiths and Armour </t>
  </si>
  <si>
    <t>01774735</t>
  </si>
  <si>
    <t>Katie Hurrell</t>
  </si>
  <si>
    <t>Finance​</t>
  </si>
  <si>
    <t>CA1591</t>
  </si>
  <si>
    <t>SignedUp Skills software G-Cloud call off</t>
  </si>
  <si>
    <t>An employment
and skills platform that will provide
the people of West Yorkshire an improved
understanding and awareness of
local jobs, apprenticeships, and courses.
This will sit on our FutureGoals website
and will enable visitors to the site a whole
experience of learning about the region,
the ability to sign up to our courses and
find jobs, apprenticeships and other
courses across the region.</t>
  </si>
  <si>
    <t>PDMS Ventures Limited</t>
  </si>
  <si>
    <t>128182C</t>
  </si>
  <si>
    <t xml:space="preserve">Contract variation from £16,800.00 - extension taken </t>
  </si>
  <si>
    <t>West Yorkshire Combined Authority (WYCA) is seeking to appoint a design consultant to: 1. Develop RIBA 4 designs for the refurbishment/remodelling of Metro Travel Centres, which are located within our estate of bus stations throughout West Yorkshire. The RIBA 3 designs for each Travel Centre will be provided on award. 2. Apply the design principles to produce developed designs for Travel Centres in the following locations to determine indicative refurbishment costs: • Bradford • Huddersfield 3. Completion of Principal Designer activities as per CDM2015.</t>
  </si>
  <si>
    <t>Louise Ratliffe</t>
  </si>
  <si>
    <t xml:space="preserve">Waiver CSO 294 </t>
  </si>
  <si>
    <t>Molten Mouse MCard app Annual Support </t>
  </si>
  <si>
    <t>Annual support and monitoring of MCard App which allows purchase of smartcard tickets for Android devices. </t>
  </si>
  <si>
    <t xml:space="preserve">Molten Mouse </t>
  </si>
  <si>
    <t>Waiver CSO 296</t>
  </si>
  <si>
    <t>Verifone Inc. (via Haven Systems Ltd)</t>
  </si>
  <si>
    <t>Replacement of 13 Travel Centre Chip &amp; PIN card payment devices which are integrated into the tilling systems supplied by Haven Systems for the retailing of c. £7million of bus and rail travel tickets and travel passes</t>
  </si>
  <si>
    <t>31/03/2027 </t>
  </si>
  <si>
    <t>CA59563</t>
  </si>
  <si>
    <t>Strategic Business Growth Programme Summative Assessment</t>
  </si>
  <si>
    <t xml:space="preserve">The purpose of this project is to invite proposals for an independent evaluation of West Yorkshire Combined Authority’s (the Combined Authority) European Regional Development Fund (ERDF) funded Strategic Business Growth Extension programme (SBG).  </t>
  </si>
  <si>
    <t xml:space="preserve">Javinder Rooprai </t>
  </si>
  <si>
    <t>CA1564</t>
  </si>
  <si>
    <t>Sustainable Travel Project – Climate Change Strategy – West Yorkshire Healthcare System</t>
  </si>
  <si>
    <t>To provide sustainable travel support through a series of consultant led workshops to West Yorkshire &amp; Harrogate Integrated Care System (ICS) to achieve net zero goals, air quality and climate change targets in the healthcare system.</t>
  </si>
  <si>
    <t>Steer</t>
  </si>
  <si>
    <t>Caroline Pintar</t>
  </si>
  <si>
    <t>CA0379</t>
  </si>
  <si>
    <t xml:space="preserve">DECs &amp; EPCs Assessments </t>
  </si>
  <si>
    <t>Consultant required to undertake DEC and EPC assessments on WYCA owned assets</t>
  </si>
  <si>
    <t>White Young Green Limited</t>
  </si>
  <si>
    <t>05111508</t>
  </si>
  <si>
    <t>WAIVER CSO 274</t>
  </si>
  <si>
    <t>LinkedIn Talent Insights</t>
  </si>
  <si>
    <t>LinkedIn Talent Insights provides users with access to real-time LinkedIn data and insights on talent pools, geographies, skill levels and company information drawn from the LinkedIn social networking platform. Talent Insights translates LinkedIn member profiles (over 25 million UK users) into unique data points with this information aggregated and standardised for comparison. The specific areas for the Combined Authority who will benefit from procuring this subscription are the Economic Services Directorate (Trade and Investment) and the Strategy, Policy and Communications Directorate (Research and Intelligence) when assessing data requests to support the organisation’s objectives and providing insight into market trends.</t>
  </si>
  <si>
    <t>Linkedin</t>
  </si>
  <si>
    <t>Tony Corby</t>
  </si>
  <si>
    <t>WAIVER CSO 280</t>
  </si>
  <si>
    <t>RTIG membership fees for 3 years</t>
  </si>
  <si>
    <t>This is for the payment of fee’s to continue membership of RTIG(Real Time information Group)</t>
  </si>
  <si>
    <t>RTIG</t>
  </si>
  <si>
    <t>CA1327</t>
  </si>
  <si>
    <t>Equality and Diversity E Learning package</t>
  </si>
  <si>
    <t>Provision of  Equality and Diversity E Learning  for approximately 570 users.</t>
  </si>
  <si>
    <t>1+1+1</t>
  </si>
  <si>
    <t>Inclusive Learning Ltd</t>
  </si>
  <si>
    <t>07307261</t>
  </si>
  <si>
    <t>CA1518</t>
  </si>
  <si>
    <t>WYCA E Learning: Induction portal for H&amp;S, ED&amp;I and GDPR</t>
  </si>
  <si>
    <t>Provision of an E-Learning suite to encompass all aspects of mandatory induction training and ongoing annual statutory training, including: Health &amp; Safety, GDPR and Equality, Diversity &amp; Inclusion.</t>
  </si>
  <si>
    <t>iHASCO</t>
  </si>
  <si>
    <t>06447099</t>
  </si>
  <si>
    <t>PROJECT CA1588</t>
  </si>
  <si>
    <t>Interim Summative Assessment of the LCR Growth Service</t>
  </si>
  <si>
    <t xml:space="preserve">The Leeds City Region Enterprise Partnership (LEP) (working in partnership with the West Yorkshire Combined Authority) is seeking an independent evaluator to undertake interim summative assessment of the Leeds City Region Growth Service. </t>
  </si>
  <si>
    <t>add specialists</t>
  </si>
  <si>
    <t>Jo Wilkinson</t>
  </si>
  <si>
    <t>Waiver CSO 167</t>
  </si>
  <si>
    <t>RTIG Membership Subscription for 3 years</t>
  </si>
  <si>
    <t>RTIG Membership Subscription</t>
  </si>
  <si>
    <t>Real Time Information Group</t>
  </si>
  <si>
    <t>05037998</t>
  </si>
  <si>
    <t>CA1560</t>
  </si>
  <si>
    <t>First Time Management Training</t>
  </si>
  <si>
    <t>Provision of First Time Management Training</t>
  </si>
  <si>
    <t>Calderdale College</t>
  </si>
  <si>
    <t>Catherine Lunn</t>
  </si>
  <si>
    <t>Waiver CSO 147</t>
  </si>
  <si>
    <t>FMP Payrite Renewal</t>
  </si>
  <si>
    <t>1999</t>
  </si>
  <si>
    <t>annual renewal</t>
  </si>
  <si>
    <t>FMP Global</t>
  </si>
  <si>
    <t>Carval - HR and Access Control</t>
  </si>
  <si>
    <t>Waiver CSO 270</t>
  </si>
  <si>
    <t>Umbraco Security Certification </t>
  </si>
  <si>
    <t>Security certification qualification training required for ICT staff using the Umbraco software</t>
  </si>
  <si>
    <t>Umbraco</t>
  </si>
  <si>
    <t>CA1099</t>
  </si>
  <si>
    <t>Electrical Audit Consultancy</t>
  </si>
  <si>
    <t>Electrical Audit Consultancy - Review existing lift installations, provide ad-hoc support and annual inspections.</t>
  </si>
  <si>
    <t>Certsure LLP</t>
  </si>
  <si>
    <t>OC379918</t>
  </si>
  <si>
    <t>Waiver CSO 185</t>
  </si>
  <si>
    <t>ePay(PT-X)</t>
  </si>
  <si>
    <t>Bottomline Technologies Limited</t>
  </si>
  <si>
    <t>08098450</t>
  </si>
  <si>
    <t>CA 55831</t>
  </si>
  <si>
    <t>ATM Provision at WYCA Bus Stations</t>
  </si>
  <si>
    <t>ATMs at West Yorkshire Combined Authority Bus Stations</t>
  </si>
  <si>
    <t>NoteMachine UK Limited</t>
  </si>
  <si>
    <t>Veronika Askin</t>
  </si>
  <si>
    <t>CA61882</t>
  </si>
  <si>
    <t>Mastrer vendor and total talent management for permenant recruitment and temprorary labour.</t>
  </si>
  <si>
    <t xml:space="preserve">Reed Specilist Recruitment Limited </t>
  </si>
  <si>
    <t>CA0266</t>
  </si>
  <si>
    <t>AccessBus Service in Calderdale and Kirklees</t>
  </si>
  <si>
    <t>This project is to tender the operating contracts for the delivery of the Access Bus service in the Calderdale and Kirklees districts.</t>
  </si>
  <si>
    <t>TLC Travel Ltd</t>
  </si>
  <si>
    <t>CA56921</t>
  </si>
  <si>
    <t>Evaluation of the Getting Building Fund</t>
  </si>
  <si>
    <t>The West Yorkshire Combined Authority’s (the CA) wish to commission an external
consultancy to conduct an initial interim, and later, a full evaluation of the Getting Building
Fund (GBF).</t>
  </si>
  <si>
    <t>Genecon Limited</t>
  </si>
  <si>
    <t>08840919 </t>
  </si>
  <si>
    <t>Kamila Nowicka</t>
  </si>
  <si>
    <t>CA61774</t>
  </si>
  <si>
    <t>Gas</t>
  </si>
  <si>
    <t>Supply of Gas</t>
  </si>
  <si>
    <t>Corona Energy Retail 4 Limited</t>
  </si>
  <si>
    <t>02798334</t>
  </si>
  <si>
    <t>CA59715</t>
  </si>
  <si>
    <t>Consultant to Manage Grant Services for Business Energy Crisis</t>
  </si>
  <si>
    <t xml:space="preserve">£100k from a £1mil pot to secure a supplier to </t>
  </si>
  <si>
    <t>Umi Commercial</t>
  </si>
  <si>
    <t>£72,355.96 </t>
  </si>
  <si>
    <t>PROJECT CA1357</t>
  </si>
  <si>
    <t>Halifax Bus Station Construction</t>
  </si>
  <si>
    <t>Refurbishment of Halifax Bus Station</t>
  </si>
  <si>
    <t>no</t>
  </si>
  <si>
    <t>31/09/2023</t>
  </si>
  <si>
    <t>Willmott Dixon Construction</t>
  </si>
  <si>
    <t>Mark Auger</t>
  </si>
  <si>
    <t>n</t>
  </si>
  <si>
    <t>Not originally added to Contracts Register.  Added 06/03/2023.</t>
  </si>
  <si>
    <t>n/a</t>
  </si>
  <si>
    <t>Waiver CSO 293</t>
  </si>
  <si>
    <t>WYCA / Leedswatch Service Level Agreement </t>
  </si>
  <si>
    <t>Monitoring of bus stations across West Yorkshire Monitoring of bus stations across West Yorkshire </t>
  </si>
  <si>
    <t>Leeds City Council </t>
  </si>
  <si>
    <t>Karen Buckroyd</t>
  </si>
  <si>
    <t>Council</t>
  </si>
  <si>
    <t>Waiver CSO 297</t>
  </si>
  <si>
    <t>Waiver request to purchase annual maintenance and 
Extended Legacy Tiered Support for legacy systems until
CI Anywhere go-live</t>
  </si>
  <si>
    <t xml:space="preserve">Annual support and maintenance including essential 
upgrades for the following systems
• Dream - Financial ledger
</t>
  </si>
  <si>
    <t xml:space="preserve">Annual support and maintenance including essential 
upgrades for the following systems
• Dream - Financial ledger
• Payrite – Payroll system
• Firmstep – Online recruitment system integrated 
with Carval
</t>
  </si>
  <si>
    <t xml:space="preserve"> Payrite</t>
  </si>
  <si>
    <t xml:space="preserve"> Firmstep</t>
  </si>
  <si>
    <t>Waiver CSO 298</t>
  </si>
  <si>
    <t>Haven Travel Centre Tilling Systems 2023/27 </t>
  </si>
  <si>
    <t xml:space="preserve">Annual support of 15 EPOS tilling systems (terminals, touchscreens, printers, card readers and associated software) at Travel Centres for the retailing of c. £7million of bus and rail travel tickets and travel passes. 
Includes helpdesk, remote and on-site support, repair/replace of faulty equipment, software upgrades and bug fixes. Covers 7 days per week, 8am to 10pm. </t>
  </si>
  <si>
    <t>Haven Systems Ltd</t>
  </si>
  <si>
    <t>65,868 </t>
  </si>
  <si>
    <t>Waiver CSO 301</t>
  </si>
  <si>
    <t>City Region Sustainable Transport Settlement (CRSTS) –
West Yorkshire Rail Accessibility Package - Small-scale 
Station Improvements (41)</t>
  </si>
  <si>
    <t>To enable development of a robust scope of works for the 
small-scale Customer Accessibility and Inclusivity Station 
Improvements as part of GRIP Stage 4.</t>
  </si>
  <si>
    <t>Northern</t>
  </si>
  <si>
    <t>Helen Ford</t>
  </si>
  <si>
    <t>CA56970</t>
  </si>
  <si>
    <t>Marketing and Communications Services</t>
  </si>
  <si>
    <t>McCann Erickson Central Limited t/a McCann Leeds</t>
  </si>
  <si>
    <t>Public Limited Company</t>
  </si>
  <si>
    <t>01983874</t>
  </si>
  <si>
    <t>Kate McRoy / Manon Jones</t>
  </si>
  <si>
    <t>Legal Services</t>
  </si>
  <si>
    <t>Total Framework value £2m across all awarded suppliers</t>
  </si>
  <si>
    <t>Steffco Ltd t/a Resource</t>
  </si>
  <si>
    <t>03234103</t>
  </si>
  <si>
    <t>The Ark Marketing &amp; Media Ltd</t>
  </si>
  <si>
    <t>Thompson Brand Partners Ltd</t>
  </si>
  <si>
    <t>03745303</t>
  </si>
  <si>
    <t>CA60331</t>
  </si>
  <si>
    <t xml:space="preserve">West Yorkshire Transport &amp; Active Mode Count </t>
  </si>
  <si>
    <t>A snapshot count of road users across West Yorkshire</t>
  </si>
  <si>
    <t xml:space="preserve">Tracsis Traffic Data Ltd </t>
  </si>
  <si>
    <t>03896384</t>
  </si>
  <si>
    <t>Strategy, Comms &amp; Intellegence</t>
  </si>
  <si>
    <t>CA68204</t>
  </si>
  <si>
    <t>Water Utilities (Framework - YPO - Utilities Water – 1008)</t>
  </si>
  <si>
    <t>The Combined Authority’s current call off contract with Wave via YPOs Water Utilities framework</t>
  </si>
  <si>
    <t>Anglian Water Business (National) Limited Trading as Wave</t>
  </si>
  <si>
    <t>David Dufton</t>
  </si>
  <si>
    <t>Supplier requires a minimum of 3 months written notice to extend contract.</t>
  </si>
  <si>
    <t>Wavier CSO 312</t>
  </si>
  <si>
    <t>AVC Wise contract</t>
  </si>
  <si>
    <t>AVC Wise will provide the platform for staff to use to 
apply for a shared cost salary sacrifice AVC in 
conjunction with either Prudential or Scottish Widows in 
conjunction with the LGPS</t>
  </si>
  <si>
    <t xml:space="preserve">AVC Wise </t>
  </si>
  <si>
    <t xml:space="preserve">Leonie Giles </t>
  </si>
  <si>
    <t>£10,000 Approax</t>
  </si>
  <si>
    <t>£30,000 Approax</t>
  </si>
  <si>
    <t xml:space="preserve">Waiver </t>
  </si>
  <si>
    <t xml:space="preserve">Department </t>
  </si>
  <si>
    <t>Wavier CSO 313</t>
  </si>
  <si>
    <t>Convention of the North 2024 – venue hire</t>
  </si>
  <si>
    <t>Venue hire and services for hosting the Convention of the North 2024. Cost also includes room hire, catering, AV, public wifi, venue event management support.</t>
  </si>
  <si>
    <t xml:space="preserve">Royal Armaries </t>
  </si>
  <si>
    <t>Rachel Barnard</t>
  </si>
  <si>
    <t>Marketing, Campaigns and Engagement</t>
  </si>
  <si>
    <t>Waiver CSO 314</t>
  </si>
  <si>
    <t>Request Title:	Your Bus Journey Survey (Transport Focus)</t>
  </si>
  <si>
    <t xml:space="preserve">Transport Focus, an independent watchdog for transport 
users, conducts an annual Bus Passenger Survey 
covering England and Scotland.
</t>
  </si>
  <si>
    <t>Transport Focus / BVA BDRC                                             (Transport Focus is an executive non-departmental public body, sponsored by the Department for Transport.)</t>
  </si>
  <si>
    <t>Research &amp; Intelligence</t>
  </si>
  <si>
    <t>£20k per annum</t>
  </si>
  <si>
    <t>Waiver CSO 315</t>
  </si>
  <si>
    <t>Thorpe Park Rail Station</t>
  </si>
  <si>
    <t>Am Implementation Agreement is needed between the CA and Network Rail to complete GRIP4 and GRIP 5 works. The value of the Implementation Agreement is £7million being funded by New Stations Fund 3.</t>
  </si>
  <si>
    <t>Network Rail</t>
  </si>
  <si>
    <t>Alexandra Loftus</t>
  </si>
  <si>
    <t>Transport Projects</t>
  </si>
  <si>
    <t>Transport Policy and Delivery</t>
  </si>
  <si>
    <t>£7 million</t>
  </si>
  <si>
    <t>Waiver CSO 316</t>
  </si>
  <si>
    <t>West Yorkshire Archaeological Services</t>
  </si>
  <si>
    <t>An archaeological evaluation at Langthwaite Enterprise Zone site, South Kirkby.
Services covered are:
•	Archaeological Evaluation by trial trenching, digging 35 trenches measuring 50m by 2m
•	Written Scheme of Investigation required by the planning authority. The WSI will be written by West Yorkshire Archaeological Services and will be approved by David Hunter from WYAAS.
•	Associated Fieldwork
•	Machine work including delivery and collection of the machine
These costs are based on the geophysical survey results.</t>
  </si>
  <si>
    <t>David Sheard</t>
  </si>
  <si>
    <t>Policing, Environment &amp; Place</t>
  </si>
  <si>
    <t>CA65210</t>
  </si>
  <si>
    <t xml:space="preserve">Beyond Brontës: The Mayor's Screen Diversity Programme </t>
  </si>
  <si>
    <t xml:space="preserve">Beyond Brontes is a programme which has been designed and run by the CA for a number of years. This procurement is required to design and deliver a blended, bespoke and impactful TV &amp; film production training programme and work placements scheme to be delivered over 12 months, designed to meet the needs of targeted cohort from across West Yorkshire. Nurturing and retaining skills and talent within the region should be at the forefront of the scheme, with a focus on diversity to ensure diverse talent is given the opportunity to thrive in the industry. </t>
  </si>
  <si>
    <t xml:space="preserve"> SCREEN YORKSHIRE LIMITED</t>
  </si>
  <si>
    <t xml:space="preserve">Carly Boden </t>
  </si>
  <si>
    <t>CA64779</t>
  </si>
  <si>
    <t>Leeds Bradford Airport Parkway Station FBC</t>
  </si>
  <si>
    <t xml:space="preserve">Direct award required to Faithful &amp; Gould (Atkins) to complete the FBC.  </t>
  </si>
  <si>
    <t>Faithful &amp; Gould (Atkins via F&amp;G)</t>
  </si>
  <si>
    <t>Consultant</t>
  </si>
  <si>
    <t>Julie Speedy</t>
  </si>
  <si>
    <t>Waiver CSO 317</t>
  </si>
  <si>
    <t>Waiver request for a category B procurement to produce 
an online mapping solution for the TCF West Yorkshire 
Network Navigation project</t>
  </si>
  <si>
    <t>The West Yorkshire Network Navigation project will 
include the creation of an online map that can used and 
accessed by the general public. This map will build on the 
work of the Leeds Core Bus Network map that was 
created through the Leeds Core Bus Network project.
This online map will include:
• West Yorkshire Map (top level)
• 4 District packs (Bradford, Calderdale, Kirklees 
and Wakefield)
• A number of detailed bus routes, showing stop 
information (e.g., Rothwell Line)
• ‘My Next Bus’ information for each bus line.
In order to achieve this, YorCard, who are already 
working on the Leeds Core Bus Network map, will 
produce the following:
• Create a method to allow the presentation of the 
Bus Network Map within a web browser, suitable 
for use on desktop browsers and mobile devices.
• Allow the user to Pan and Zoom the Core Network 
Map with standard navigation methods (e.g.: 
pinch, zoom, scroll).
• Allow the user to zoom into the next level of detail, 
showing line and stop information.
• Allow the user to zoom further to display ‘My Next 
Bus’ information for each stop.
• Develop the solution using standard software tools 
and methods, allowing WYCA to host the resultant 
solution within their website.
The intellectual property rights (IPR) will be retained by 
the West Yorkshire Combined Authority.</t>
  </si>
  <si>
    <t>YorCard</t>
  </si>
  <si>
    <t>Gillian Butcher</t>
  </si>
  <si>
    <t>waiver</t>
  </si>
  <si>
    <t>GJ</t>
  </si>
  <si>
    <t>CA64885</t>
  </si>
  <si>
    <t xml:space="preserve">Resource Efficiency Audits for SME Businesses </t>
  </si>
  <si>
    <t>Audits for SMEs to identify opportunities to improve operations in relation to energy, water and waste.</t>
  </si>
  <si>
    <t xml:space="preserve">Edge Efficiency Ltd </t>
  </si>
  <si>
    <t>Paul Collins</t>
  </si>
  <si>
    <t>Inclusive Economy, Skills &amp; Culture</t>
  </si>
  <si>
    <t>5 Suppliers awarded to the framework which will run for 3 years (total framework value £225K)</t>
  </si>
  <si>
    <t xml:space="preserve">University of Central Lancashire </t>
  </si>
  <si>
    <t xml:space="preserve">GEP Environmental Ltd </t>
  </si>
  <si>
    <t xml:space="preserve">Environmental Strategies Ltd </t>
  </si>
  <si>
    <t>CA57641</t>
  </si>
  <si>
    <t>Legal Support for Bus Reform Assessment Programme</t>
  </si>
  <si>
    <t>Legal council to support the CA in the development of the outline business cases.</t>
  </si>
  <si>
    <t>DLA Piper UK LLP</t>
  </si>
  <si>
    <t>Alex Clarke</t>
  </si>
  <si>
    <t>Supplier requires a months written notice to extend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</si>
</sst>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10809]dd/mm/yyyy"/>
    <numFmt numFmtId="165" formatCode="dd/mm/yyyy;@"/>
    <numFmt numFmtId="166" formatCode="&quot;£&quot;#,##0.00"/>
    <numFmt numFmtId="167" formatCode="&quot;£&quot;#,##0"/>
    <numFmt numFmtId="168" formatCode="_(&quot;$&quot;* #,##0.00_);_(&quot;$&quot;* \(#,##0.00\);_(&quot;$&quot;* &quot;-&quot;??_);_(@_)"/>
  </numFmts>
  <fonts count="33">
    <font>
      <sz val="11"/>
      <color rgb="FF000000"/>
      <name val="Calibri"/>
      <family val="2"/>
      <scheme val="minor"/>
    </font>
    <font>
      <sz val="12"/>
      <color theme="1"/>
      <name val="Arial"/>
      <family val="2"/>
    </font>
    <font>
      <sz val="11"/>
      <name val="Calibri"/>
    </font>
    <font>
      <b/>
      <sz val="10"/>
      <color rgb="FF000000"/>
      <name val="Arial"/>
    </font>
    <font>
      <sz val="10"/>
      <color rgb="FF000000"/>
      <name val="Arial"/>
    </font>
    <font>
      <sz val="12"/>
      <color rgb="FF006100"/>
      <name val="Arial"/>
      <family val="2"/>
    </font>
    <font>
      <sz val="12"/>
      <color rgb="FFFF0000"/>
      <name val="Arial"/>
      <family val="2"/>
    </font>
    <font>
      <b/>
      <sz val="12"/>
      <color theme="1"/>
      <name val="Arial"/>
      <family val="2"/>
    </font>
    <font>
      <u/>
      <sz val="11"/>
      <color theme="10"/>
      <name val="Calibri"/>
      <family val="2"/>
      <scheme val="minor"/>
    </font>
    <font>
      <sz val="11"/>
      <color theme="1"/>
      <name val="Calibri"/>
      <family val="2"/>
      <scheme val="minor"/>
    </font>
    <font>
      <sz val="12"/>
      <color rgb="FF000000"/>
      <name val="Arial"/>
      <family val="2"/>
    </font>
    <font>
      <sz val="12"/>
      <name val="Arial"/>
      <family val="2"/>
      <charset val="1"/>
    </font>
    <font>
      <sz val="12"/>
      <color rgb="FF0000FF"/>
      <name val="Arial"/>
      <family val="2"/>
    </font>
    <font>
      <sz val="12"/>
      <color theme="1"/>
      <name val="Arial Unicode MS"/>
    </font>
    <font>
      <sz val="12"/>
      <name val="Arial"/>
      <family val="2"/>
    </font>
    <font>
      <b/>
      <sz val="12"/>
      <color rgb="FF000000"/>
      <name val="Arial"/>
      <family val="2"/>
    </font>
    <font>
      <sz val="10"/>
      <name val="Arial"/>
      <family val="2"/>
    </font>
    <font>
      <sz val="12"/>
      <color rgb="FF002060"/>
      <name val="Arial"/>
      <family val="2"/>
    </font>
    <font>
      <sz val="11"/>
      <color rgb="FF000000"/>
      <name val="Arial"/>
      <family val="2"/>
    </font>
    <font>
      <i/>
      <sz val="12"/>
      <color theme="1"/>
      <name val="Arial"/>
      <family val="2"/>
    </font>
    <font>
      <sz val="11"/>
      <color theme="1"/>
      <name val="Arial"/>
      <family val="2"/>
    </font>
    <font>
      <sz val="12"/>
      <color theme="1"/>
      <name val="Arial"/>
    </font>
    <font>
      <sz val="10"/>
      <color theme="1"/>
      <name val="Arial Unicode MS"/>
    </font>
    <font>
      <sz val="12"/>
      <color rgb="FF4D5156"/>
      <name val="Arial"/>
      <family val="2"/>
      <charset val="1"/>
    </font>
    <font>
      <sz val="13.5"/>
      <color rgb="FF162335"/>
      <name val="Arial"/>
      <family val="2"/>
    </font>
    <font>
      <sz val="10"/>
      <color rgb="FF000000"/>
      <name val="Arial"/>
      <family val="2"/>
    </font>
    <font>
      <sz val="12"/>
      <color rgb="FFFF0000"/>
      <name val="Arial"/>
    </font>
    <font>
      <sz val="12"/>
      <color rgb="FF000000"/>
      <name val="Arial"/>
    </font>
    <font>
      <sz val="12"/>
      <color theme="1"/>
      <name val="Calibri"/>
      <family val="2"/>
      <scheme val="minor"/>
    </font>
    <font>
      <sz val="12"/>
      <color rgb="FF000000"/>
      <name val="Arial"/>
      <charset val="1"/>
    </font>
    <font>
      <sz val="12"/>
      <color theme="1"/>
      <name val="Arial"/>
      <charset val="1"/>
    </font>
    <font>
      <sz val="12"/>
      <color theme="1"/>
      <name val="Arial"/>
      <family val="2"/>
      <charset val="1"/>
    </font>
    <font>
      <sz val="12"/>
      <color rgb="FF444444"/>
      <name val="Arial"/>
    </font>
  </fonts>
  <fills count="6">
    <fill>
      <patternFill patternType="none"/>
    </fill>
    <fill>
      <patternFill patternType="gray125"/>
    </fill>
    <fill>
      <patternFill patternType="solid">
        <fgColor rgb="FF328ECC"/>
        <bgColor rgb="FF328ECC"/>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rgb="FFD3D3D3"/>
      </right>
      <top/>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bottom/>
      <diagonal/>
    </border>
    <border>
      <left style="thin">
        <color auto="1"/>
      </left>
      <right/>
      <top/>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indexed="64"/>
      </left>
      <right style="thin">
        <color rgb="FF000000"/>
      </right>
      <top/>
      <bottom style="thin">
        <color auto="1"/>
      </bottom>
      <diagonal/>
    </border>
    <border>
      <left style="thin">
        <color rgb="FF000000"/>
      </left>
      <right/>
      <top style="thin">
        <color rgb="FF000000"/>
      </top>
      <bottom style="thin">
        <color rgb="FF000000"/>
      </bottom>
      <diagonal/>
    </border>
    <border>
      <left/>
      <right style="thin">
        <color auto="1"/>
      </right>
      <top/>
      <bottom style="thin">
        <color auto="1"/>
      </bottom>
      <diagonal/>
    </border>
    <border>
      <left/>
      <right/>
      <top style="thin">
        <color rgb="FF000000"/>
      </top>
      <bottom style="thin">
        <color rgb="FF000000"/>
      </bottom>
      <diagonal/>
    </border>
    <border>
      <left/>
      <right/>
      <top style="thin">
        <color auto="1"/>
      </top>
      <bottom/>
      <diagonal/>
    </border>
    <border>
      <left style="thin">
        <color auto="1"/>
      </left>
      <right style="thin">
        <color rgb="FF000000"/>
      </right>
      <top style="thin">
        <color rgb="FF000000"/>
      </top>
      <bottom style="thin">
        <color indexed="64"/>
      </bottom>
      <diagonal/>
    </border>
    <border>
      <left style="thin">
        <color rgb="FF000000"/>
      </left>
      <right style="thin">
        <color auto="1"/>
      </right>
      <top style="thin">
        <color rgb="FF000000"/>
      </top>
      <bottom style="thin">
        <color indexed="64"/>
      </bottom>
      <diagonal/>
    </border>
    <border>
      <left/>
      <right/>
      <top style="thin">
        <color rgb="FF000000"/>
      </top>
      <bottom/>
      <diagonal/>
    </border>
  </borders>
  <cellStyleXfs count="4">
    <xf numFmtId="0" fontId="0" fillId="0" borderId="0"/>
    <xf numFmtId="0" fontId="8" fillId="0" borderId="0" applyNumberFormat="0" applyFill="0" applyBorder="0" applyAlignment="0" applyProtection="0"/>
    <xf numFmtId="0" fontId="9" fillId="0" borderId="0"/>
    <xf numFmtId="168" fontId="9" fillId="0" borderId="0" applyFont="0" applyFill="0" applyBorder="0" applyAlignment="0" applyProtection="0"/>
  </cellStyleXfs>
  <cellXfs count="336">
    <xf numFmtId="0" fontId="2" fillId="0" borderId="0" xfId="0" applyFont="1"/>
    <xf numFmtId="0" fontId="4" fillId="0" borderId="1" xfId="0" applyFont="1" applyBorder="1" applyAlignment="1">
      <alignment horizontal="left" vertical="center" wrapText="1" readingOrder="1"/>
    </xf>
    <xf numFmtId="0" fontId="3" fillId="2" borderId="5" xfId="0" applyFont="1" applyFill="1" applyBorder="1" applyAlignment="1">
      <alignment horizontal="left" vertical="center" wrapText="1" readingOrder="1"/>
    </xf>
    <xf numFmtId="0" fontId="2" fillId="0" borderId="0" xfId="0" applyFont="1" applyAlignment="1">
      <alignment horizontal="left" wrapText="1"/>
    </xf>
    <xf numFmtId="0" fontId="4" fillId="0" borderId="4" xfId="0" applyFont="1" applyBorder="1" applyAlignment="1">
      <alignment horizontal="left" vertical="center" wrapText="1" readingOrder="1"/>
    </xf>
    <xf numFmtId="164" fontId="4" fillId="0" borderId="4" xfId="0" applyNumberFormat="1" applyFont="1" applyBorder="1" applyAlignment="1">
      <alignment horizontal="left" vertical="center" wrapText="1" readingOrder="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4" fillId="0" borderId="3" xfId="0" applyFont="1" applyBorder="1" applyAlignment="1">
      <alignment horizontal="left" vertical="center" wrapText="1" readingOrder="1"/>
    </xf>
    <xf numFmtId="0" fontId="4" fillId="0" borderId="2" xfId="0" applyFont="1" applyBorder="1" applyAlignment="1">
      <alignment horizontal="left" vertical="center" wrapText="1" readingOrder="1"/>
    </xf>
    <xf numFmtId="0" fontId="2" fillId="0" borderId="3" xfId="0" applyFont="1" applyBorder="1" applyAlignment="1">
      <alignment horizontal="left" vertical="top" wrapText="1"/>
    </xf>
    <xf numFmtId="0" fontId="7" fillId="3" borderId="6" xfId="2" applyFont="1" applyFill="1" applyBorder="1" applyAlignment="1">
      <alignment horizontal="center" vertical="center" wrapText="1"/>
    </xf>
    <xf numFmtId="165" fontId="7" fillId="3" borderId="6" xfId="2" applyNumberFormat="1"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166" fontId="7" fillId="3" borderId="6" xfId="2" applyNumberFormat="1" applyFont="1" applyFill="1" applyBorder="1" applyAlignment="1">
      <alignment horizontal="center" vertical="center" wrapText="1"/>
    </xf>
    <xf numFmtId="0" fontId="1" fillId="0" borderId="0" xfId="2" applyFont="1" applyAlignment="1">
      <alignment horizontal="center" vertical="center"/>
    </xf>
    <xf numFmtId="0" fontId="1" fillId="0" borderId="4" xfId="2" applyFont="1" applyBorder="1" applyAlignment="1">
      <alignment horizontal="center" vertical="center" wrapText="1"/>
    </xf>
    <xf numFmtId="14" fontId="1" fillId="0" borderId="4" xfId="2" applyNumberFormat="1" applyFont="1" applyBorder="1" applyAlignment="1">
      <alignment horizontal="center" vertical="center" wrapText="1"/>
    </xf>
    <xf numFmtId="14" fontId="1" fillId="0" borderId="4" xfId="2" applyNumberFormat="1" applyFont="1" applyBorder="1" applyAlignment="1">
      <alignment horizontal="center" vertical="center"/>
    </xf>
    <xf numFmtId="0" fontId="1" fillId="0" borderId="4" xfId="2" applyFont="1" applyBorder="1" applyAlignment="1">
      <alignment horizontal="center" vertical="center"/>
    </xf>
    <xf numFmtId="0" fontId="1" fillId="0" borderId="4" xfId="2" quotePrefix="1" applyFont="1" applyBorder="1" applyAlignment="1">
      <alignment horizontal="center" vertical="center"/>
    </xf>
    <xf numFmtId="8" fontId="10" fillId="0" borderId="4" xfId="2" applyNumberFormat="1" applyFont="1" applyBorder="1" applyAlignment="1">
      <alignment horizontal="center" vertical="center"/>
    </xf>
    <xf numFmtId="166" fontId="1" fillId="0" borderId="4" xfId="2" applyNumberFormat="1" applyFont="1" applyBorder="1" applyAlignment="1">
      <alignment horizontal="center" vertical="center"/>
    </xf>
    <xf numFmtId="0" fontId="1" fillId="0" borderId="10" xfId="2" applyFont="1" applyBorder="1" applyAlignment="1">
      <alignment horizontal="center" vertical="center" wrapText="1"/>
    </xf>
    <xf numFmtId="14" fontId="1" fillId="0" borderId="10" xfId="2" applyNumberFormat="1" applyFont="1" applyBorder="1" applyAlignment="1">
      <alignment horizontal="center" vertical="center" wrapText="1"/>
    </xf>
    <xf numFmtId="14" fontId="1" fillId="0" borderId="11" xfId="2" applyNumberFormat="1" applyFont="1" applyBorder="1" applyAlignment="1">
      <alignment horizontal="center" vertical="center" wrapText="1"/>
    </xf>
    <xf numFmtId="0" fontId="1" fillId="0" borderId="11" xfId="2" applyFont="1" applyBorder="1" applyAlignment="1">
      <alignment horizontal="center" vertical="center"/>
    </xf>
    <xf numFmtId="14" fontId="1" fillId="0" borderId="12" xfId="2" applyNumberFormat="1" applyFont="1" applyBorder="1" applyAlignment="1">
      <alignment horizontal="center" vertical="center"/>
    </xf>
    <xf numFmtId="0" fontId="1" fillId="0" borderId="13" xfId="2" applyFont="1" applyBorder="1" applyAlignment="1">
      <alignment horizontal="center" vertical="center" wrapText="1"/>
    </xf>
    <xf numFmtId="0" fontId="1" fillId="0" borderId="12" xfId="2" applyFont="1" applyBorder="1" applyAlignment="1">
      <alignment horizontal="center" vertical="center"/>
    </xf>
    <xf numFmtId="0" fontId="1" fillId="0" borderId="10" xfId="2" applyFont="1" applyBorder="1" applyAlignment="1">
      <alignment horizontal="center" vertical="center"/>
    </xf>
    <xf numFmtId="167" fontId="1" fillId="0" borderId="10" xfId="2" applyNumberFormat="1" applyFont="1" applyBorder="1" applyAlignment="1">
      <alignment horizontal="center" vertical="center" wrapText="1"/>
    </xf>
    <xf numFmtId="166" fontId="1" fillId="0" borderId="10" xfId="2" applyNumberFormat="1" applyFont="1" applyBorder="1" applyAlignment="1">
      <alignment horizontal="center" vertical="center" wrapText="1"/>
    </xf>
    <xf numFmtId="0" fontId="1" fillId="0" borderId="12" xfId="2" applyFont="1" applyBorder="1" applyAlignment="1">
      <alignment horizontal="center" vertical="center" wrapText="1"/>
    </xf>
    <xf numFmtId="14" fontId="1" fillId="0" borderId="10" xfId="2" applyNumberFormat="1" applyFont="1" applyBorder="1" applyAlignment="1">
      <alignment horizontal="center" vertical="center"/>
    </xf>
    <xf numFmtId="165" fontId="1" fillId="0" borderId="4" xfId="2" applyNumberFormat="1" applyFont="1" applyBorder="1" applyAlignment="1">
      <alignment horizontal="center" vertical="center" wrapText="1"/>
    </xf>
    <xf numFmtId="166" fontId="1" fillId="0" borderId="4" xfId="2" applyNumberFormat="1" applyFont="1" applyBorder="1" applyAlignment="1">
      <alignment horizontal="center" vertical="center" wrapText="1"/>
    </xf>
    <xf numFmtId="0" fontId="1" fillId="0" borderId="14" xfId="2" applyFont="1" applyBorder="1" applyAlignment="1">
      <alignment horizontal="center" vertical="center"/>
    </xf>
    <xf numFmtId="0" fontId="1" fillId="0" borderId="14" xfId="2" applyFont="1" applyBorder="1" applyAlignment="1">
      <alignment horizontal="center" vertical="center" wrapText="1"/>
    </xf>
    <xf numFmtId="0" fontId="10" fillId="0" borderId="14" xfId="2" applyFont="1" applyBorder="1" applyAlignment="1">
      <alignment horizontal="center" wrapText="1"/>
    </xf>
    <xf numFmtId="165" fontId="1" fillId="0" borderId="14" xfId="2" applyNumberFormat="1"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1" fillId="0" borderId="14" xfId="2" applyFont="1" applyBorder="1" applyAlignment="1">
      <alignment horizontal="center" vertical="center"/>
    </xf>
    <xf numFmtId="0" fontId="10" fillId="0" borderId="14" xfId="2" applyFont="1" applyBorder="1" applyAlignment="1">
      <alignment horizontal="center" vertical="center"/>
    </xf>
    <xf numFmtId="166" fontId="1" fillId="0" borderId="14" xfId="2" applyNumberFormat="1" applyFont="1" applyBorder="1" applyAlignment="1">
      <alignment horizontal="center" vertical="center"/>
    </xf>
    <xf numFmtId="0" fontId="12" fillId="0" borderId="16" xfId="2" applyFont="1" applyBorder="1" applyAlignment="1">
      <alignment horizontal="center" vertical="center"/>
    </xf>
    <xf numFmtId="14" fontId="1" fillId="0" borderId="16" xfId="2" applyNumberFormat="1" applyFont="1" applyBorder="1" applyAlignment="1">
      <alignment horizontal="center" vertical="center"/>
    </xf>
    <xf numFmtId="14" fontId="1" fillId="0" borderId="14" xfId="2" applyNumberFormat="1" applyFont="1" applyBorder="1" applyAlignment="1">
      <alignment horizontal="center" vertical="center"/>
    </xf>
    <xf numFmtId="0" fontId="1" fillId="0" borderId="18" xfId="2" applyFont="1" applyBorder="1" applyAlignment="1">
      <alignment horizontal="center" vertical="center" wrapText="1"/>
    </xf>
    <xf numFmtId="14" fontId="1" fillId="0" borderId="18" xfId="2" applyNumberFormat="1" applyFont="1" applyBorder="1" applyAlignment="1">
      <alignment horizontal="center" vertical="center" wrapText="1"/>
    </xf>
    <xf numFmtId="0" fontId="1" fillId="0" borderId="18" xfId="2" applyFont="1" applyBorder="1" applyAlignment="1">
      <alignment horizontal="center" vertical="center"/>
    </xf>
    <xf numFmtId="14" fontId="1" fillId="0" borderId="19" xfId="2" applyNumberFormat="1" applyFont="1" applyBorder="1" applyAlignment="1">
      <alignment horizontal="center" vertical="center" wrapText="1"/>
    </xf>
    <xf numFmtId="0" fontId="1" fillId="0" borderId="19" xfId="2" applyFont="1" applyBorder="1" applyAlignment="1">
      <alignment horizontal="center" vertical="center"/>
    </xf>
    <xf numFmtId="0" fontId="1" fillId="0" borderId="20" xfId="2" applyFont="1" applyBorder="1" applyAlignment="1">
      <alignment horizontal="center" vertical="center" wrapText="1"/>
    </xf>
    <xf numFmtId="0" fontId="1" fillId="0" borderId="18" xfId="2" quotePrefix="1" applyFont="1" applyBorder="1" applyAlignment="1">
      <alignment horizontal="center" vertical="center"/>
    </xf>
    <xf numFmtId="166" fontId="1" fillId="0" borderId="18" xfId="2" applyNumberFormat="1" applyFont="1" applyBorder="1" applyAlignment="1">
      <alignment horizontal="center" vertical="center"/>
    </xf>
    <xf numFmtId="0" fontId="12" fillId="0" borderId="4" xfId="2" applyFont="1" applyBorder="1" applyAlignment="1">
      <alignment horizontal="center" vertical="center"/>
    </xf>
    <xf numFmtId="14" fontId="1" fillId="0" borderId="18" xfId="2" applyNumberFormat="1" applyFont="1" applyBorder="1" applyAlignment="1">
      <alignment horizontal="center" vertical="center"/>
    </xf>
    <xf numFmtId="14" fontId="13" fillId="0" borderId="18" xfId="2" applyNumberFormat="1" applyFont="1" applyBorder="1" applyAlignment="1">
      <alignment horizontal="center" vertical="center" wrapText="1"/>
    </xf>
    <xf numFmtId="0" fontId="14" fillId="0" borderId="0" xfId="2" applyFont="1" applyAlignment="1">
      <alignment horizontal="center" vertical="center" wrapText="1"/>
    </xf>
    <xf numFmtId="0" fontId="1" fillId="0" borderId="18" xfId="2" quotePrefix="1" applyFont="1" applyBorder="1" applyAlignment="1">
      <alignment horizontal="center" vertical="center" wrapText="1"/>
    </xf>
    <xf numFmtId="0" fontId="1" fillId="0" borderId="8" xfId="2" applyFont="1" applyBorder="1" applyAlignment="1">
      <alignment horizontal="center" vertical="center" wrapText="1"/>
    </xf>
    <xf numFmtId="6" fontId="1" fillId="0" borderId="4" xfId="2" applyNumberFormat="1" applyFont="1" applyBorder="1" applyAlignment="1">
      <alignment horizontal="center" vertical="center" wrapText="1"/>
    </xf>
    <xf numFmtId="166" fontId="1" fillId="0" borderId="18" xfId="2" applyNumberFormat="1" applyFont="1" applyBorder="1" applyAlignment="1">
      <alignment horizontal="center" vertical="center" wrapText="1"/>
    </xf>
    <xf numFmtId="0" fontId="8" fillId="0" borderId="18" xfId="1" applyBorder="1"/>
    <xf numFmtId="8" fontId="1" fillId="0" borderId="4" xfId="2" applyNumberFormat="1" applyFont="1" applyBorder="1" applyAlignment="1">
      <alignment horizontal="center" vertical="center" wrapText="1"/>
    </xf>
    <xf numFmtId="0" fontId="8" fillId="0" borderId="0" xfId="1"/>
    <xf numFmtId="14" fontId="15" fillId="0" borderId="0" xfId="2" applyNumberFormat="1" applyFont="1" applyAlignment="1">
      <alignment wrapText="1"/>
    </xf>
    <xf numFmtId="0" fontId="15" fillId="0" borderId="0" xfId="2" applyFont="1" applyAlignment="1">
      <alignment wrapText="1"/>
    </xf>
    <xf numFmtId="0" fontId="10" fillId="0" borderId="0" xfId="2" applyFont="1"/>
    <xf numFmtId="8" fontId="10" fillId="0" borderId="0" xfId="2" applyNumberFormat="1" applyFont="1"/>
    <xf numFmtId="9" fontId="10" fillId="0" borderId="0" xfId="2" applyNumberFormat="1" applyFont="1" applyAlignment="1">
      <alignment wrapText="1"/>
    </xf>
    <xf numFmtId="0" fontId="10" fillId="0" borderId="0" xfId="2" applyFont="1" applyAlignment="1">
      <alignment wrapText="1"/>
    </xf>
    <xf numFmtId="0" fontId="5" fillId="0" borderId="0" xfId="2" applyFont="1" applyAlignment="1">
      <alignment wrapText="1"/>
    </xf>
    <xf numFmtId="0" fontId="1" fillId="0" borderId="16" xfId="2" applyFont="1" applyBorder="1" applyAlignment="1">
      <alignment horizontal="center" vertical="center" wrapText="1"/>
    </xf>
    <xf numFmtId="14" fontId="1" fillId="0" borderId="14"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15" xfId="2" applyFont="1" applyBorder="1" applyAlignment="1">
      <alignment horizontal="center" vertical="center" wrapText="1"/>
    </xf>
    <xf numFmtId="14" fontId="1" fillId="0" borderId="16" xfId="2" applyNumberFormat="1" applyFont="1" applyBorder="1" applyAlignment="1">
      <alignment horizontal="center" vertical="center" wrapText="1"/>
    </xf>
    <xf numFmtId="0" fontId="1" fillId="0" borderId="17" xfId="2" applyFont="1" applyBorder="1" applyAlignment="1">
      <alignment horizontal="center" vertical="center" wrapText="1"/>
    </xf>
    <xf numFmtId="6" fontId="1" fillId="0" borderId="16" xfId="2" applyNumberFormat="1" applyFont="1" applyBorder="1" applyAlignment="1">
      <alignment horizontal="center" vertical="center" wrapText="1"/>
    </xf>
    <xf numFmtId="8" fontId="1" fillId="0" borderId="14" xfId="2" applyNumberFormat="1" applyFont="1" applyBorder="1" applyAlignment="1">
      <alignment horizontal="center" vertical="center" wrapText="1"/>
    </xf>
    <xf numFmtId="0" fontId="1" fillId="0" borderId="6" xfId="2" applyFont="1" applyBorder="1" applyAlignment="1">
      <alignment horizontal="center" vertical="center" wrapText="1"/>
    </xf>
    <xf numFmtId="14" fontId="1" fillId="0" borderId="6" xfId="2" applyNumberFormat="1" applyFont="1" applyBorder="1" applyAlignment="1">
      <alignment horizontal="center" vertical="center" wrapText="1"/>
    </xf>
    <xf numFmtId="14" fontId="1" fillId="0" borderId="7" xfId="2" applyNumberFormat="1" applyFont="1" applyBorder="1" applyAlignment="1">
      <alignment horizontal="center" vertical="center" wrapText="1"/>
    </xf>
    <xf numFmtId="0" fontId="1" fillId="0" borderId="7" xfId="2" applyFont="1" applyBorder="1" applyAlignment="1">
      <alignment horizontal="center" vertical="center" wrapText="1"/>
    </xf>
    <xf numFmtId="0" fontId="1" fillId="0" borderId="9" xfId="2" applyFont="1" applyBorder="1" applyAlignment="1">
      <alignment horizontal="center" vertical="center" wrapText="1"/>
    </xf>
    <xf numFmtId="8" fontId="1" fillId="0" borderId="6" xfId="2" applyNumberFormat="1" applyFont="1" applyBorder="1" applyAlignment="1">
      <alignment horizontal="center" vertical="center" wrapText="1"/>
    </xf>
    <xf numFmtId="14" fontId="1" fillId="0" borderId="8" xfId="2" applyNumberFormat="1" applyFont="1" applyBorder="1" applyAlignment="1">
      <alignment horizontal="center" vertical="center"/>
    </xf>
    <xf numFmtId="14" fontId="1" fillId="0" borderId="6" xfId="2" applyNumberFormat="1" applyFont="1" applyBorder="1" applyAlignment="1">
      <alignment horizontal="center" vertical="center"/>
    </xf>
    <xf numFmtId="0" fontId="1" fillId="0" borderId="22"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0" xfId="2" applyFont="1" applyAlignment="1">
      <alignment horizontal="center" vertical="center" wrapText="1"/>
    </xf>
    <xf numFmtId="165" fontId="1" fillId="0" borderId="4" xfId="2" applyNumberFormat="1" applyFont="1" applyBorder="1" applyAlignment="1">
      <alignment horizontal="center" vertical="center"/>
    </xf>
    <xf numFmtId="0" fontId="1" fillId="0" borderId="23" xfId="2" applyFont="1" applyBorder="1" applyAlignment="1">
      <alignment horizontal="center" vertical="center"/>
    </xf>
    <xf numFmtId="165" fontId="1" fillId="0" borderId="14" xfId="2" applyNumberFormat="1" applyFont="1" applyBorder="1" applyAlignment="1">
      <alignment horizontal="center" vertical="center" wrapText="1"/>
    </xf>
    <xf numFmtId="0" fontId="1" fillId="0" borderId="0" xfId="2" quotePrefix="1" applyFont="1" applyAlignment="1">
      <alignment horizontal="center" vertical="center"/>
    </xf>
    <xf numFmtId="0" fontId="1" fillId="4" borderId="14" xfId="2" applyFont="1" applyFill="1" applyBorder="1" applyAlignment="1">
      <alignment horizontal="center" vertical="center"/>
    </xf>
    <xf numFmtId="166" fontId="1" fillId="0" borderId="14" xfId="2" applyNumberFormat="1" applyFont="1" applyBorder="1" applyAlignment="1">
      <alignment horizontal="center" vertical="center" wrapText="1"/>
    </xf>
    <xf numFmtId="0" fontId="1" fillId="0" borderId="0" xfId="2" quotePrefix="1" applyFont="1" applyAlignment="1">
      <alignment horizontal="center" vertical="center" wrapText="1"/>
    </xf>
    <xf numFmtId="0" fontId="1" fillId="0" borderId="4" xfId="2" quotePrefix="1" applyFont="1" applyBorder="1" applyAlignment="1">
      <alignment horizontal="center" vertical="center" wrapText="1"/>
    </xf>
    <xf numFmtId="0" fontId="1" fillId="0" borderId="6" xfId="2" applyFont="1" applyBorder="1" applyAlignment="1">
      <alignment horizontal="center" vertical="center"/>
    </xf>
    <xf numFmtId="0" fontId="9" fillId="0" borderId="6" xfId="2" applyBorder="1" applyAlignment="1">
      <alignment horizontal="center" vertical="center" wrapText="1"/>
    </xf>
    <xf numFmtId="165" fontId="1" fillId="0" borderId="6" xfId="2" applyNumberFormat="1" applyFont="1" applyBorder="1" applyAlignment="1">
      <alignment horizontal="center" vertical="center"/>
    </xf>
    <xf numFmtId="14" fontId="1" fillId="0" borderId="7" xfId="2" applyNumberFormat="1" applyFont="1" applyBorder="1" applyAlignment="1">
      <alignment horizontal="center" vertical="center"/>
    </xf>
    <xf numFmtId="0" fontId="1" fillId="0" borderId="7" xfId="2" applyFont="1" applyBorder="1" applyAlignment="1">
      <alignment horizontal="center" vertical="center"/>
    </xf>
    <xf numFmtId="0" fontId="1" fillId="0" borderId="9" xfId="2" applyFont="1" applyBorder="1" applyAlignment="1">
      <alignment horizontal="center" vertical="center"/>
    </xf>
    <xf numFmtId="166" fontId="1" fillId="0" borderId="6" xfId="2" applyNumberFormat="1" applyFont="1" applyBorder="1" applyAlignment="1">
      <alignment horizontal="center" vertical="center"/>
    </xf>
    <xf numFmtId="0" fontId="1" fillId="0" borderId="8" xfId="2" applyFont="1" applyBorder="1" applyAlignment="1">
      <alignment horizontal="center" vertical="center"/>
    </xf>
    <xf numFmtId="0" fontId="14" fillId="0" borderId="6" xfId="2" applyFont="1" applyBorder="1" applyAlignment="1">
      <alignment horizontal="center" vertical="center"/>
    </xf>
    <xf numFmtId="0" fontId="14" fillId="0" borderId="8" xfId="2" applyFont="1" applyBorder="1" applyAlignment="1">
      <alignment horizontal="center" vertical="center"/>
    </xf>
    <xf numFmtId="166" fontId="1" fillId="0" borderId="6" xfId="2" applyNumberFormat="1" applyFont="1" applyBorder="1" applyAlignment="1">
      <alignment horizontal="center" vertical="center" wrapText="1"/>
    </xf>
    <xf numFmtId="166" fontId="1" fillId="0" borderId="8" xfId="2" applyNumberFormat="1" applyFont="1" applyBorder="1" applyAlignment="1">
      <alignment horizontal="center" vertical="center"/>
    </xf>
    <xf numFmtId="0" fontId="12" fillId="0" borderId="8" xfId="2" applyFont="1" applyBorder="1" applyAlignment="1">
      <alignment horizontal="center" vertical="center"/>
    </xf>
    <xf numFmtId="0" fontId="10" fillId="0" borderId="16" xfId="2" applyFont="1" applyBorder="1" applyAlignment="1">
      <alignment horizontal="center" vertical="center" wrapText="1"/>
    </xf>
    <xf numFmtId="165" fontId="1" fillId="0" borderId="16" xfId="2" applyNumberFormat="1" applyFont="1" applyBorder="1" applyAlignment="1">
      <alignment horizontal="center" vertical="center"/>
    </xf>
    <xf numFmtId="0" fontId="10" fillId="0" borderId="24" xfId="2" applyFont="1" applyBorder="1" applyAlignment="1">
      <alignment horizontal="center" vertical="center" wrapText="1"/>
    </xf>
    <xf numFmtId="0" fontId="1" fillId="0" borderId="10" xfId="2" quotePrefix="1" applyFont="1" applyBorder="1" applyAlignment="1">
      <alignment horizontal="center" vertical="center" wrapText="1"/>
    </xf>
    <xf numFmtId="0" fontId="13" fillId="0" borderId="16" xfId="2" applyFont="1" applyBorder="1" applyAlignment="1">
      <alignment horizontal="center" vertical="center" wrapText="1"/>
    </xf>
    <xf numFmtId="8" fontId="10" fillId="0" borderId="16" xfId="2" applyNumberFormat="1" applyFont="1" applyBorder="1" applyAlignment="1">
      <alignment horizontal="center" vertical="center"/>
    </xf>
    <xf numFmtId="166" fontId="1" fillId="0" borderId="21" xfId="2" applyNumberFormat="1" applyFont="1" applyBorder="1" applyAlignment="1">
      <alignment horizontal="center" vertical="center" wrapText="1"/>
    </xf>
    <xf numFmtId="0" fontId="1" fillId="0" borderId="21" xfId="2" applyFont="1" applyBorder="1" applyAlignment="1">
      <alignment horizontal="center" vertical="center"/>
    </xf>
    <xf numFmtId="14" fontId="1" fillId="0" borderId="8" xfId="2" applyNumberFormat="1" applyFont="1" applyBorder="1" applyAlignment="1">
      <alignment horizontal="center" vertical="center" wrapText="1"/>
    </xf>
    <xf numFmtId="0" fontId="1" fillId="0" borderId="25" xfId="2" applyFont="1" applyBorder="1" applyAlignment="1">
      <alignment horizontal="center" vertical="center" wrapText="1"/>
    </xf>
    <xf numFmtId="0" fontId="1" fillId="0" borderId="8" xfId="2" quotePrefix="1" applyFont="1" applyBorder="1" applyAlignment="1">
      <alignment horizontal="center" vertical="center" wrapText="1"/>
    </xf>
    <xf numFmtId="8" fontId="10" fillId="0" borderId="8" xfId="2" applyNumberFormat="1" applyFont="1" applyBorder="1" applyAlignment="1">
      <alignment horizontal="center" vertical="center"/>
    </xf>
    <xf numFmtId="166" fontId="1" fillId="0" borderId="22" xfId="2" applyNumberFormat="1" applyFont="1" applyBorder="1" applyAlignment="1">
      <alignment horizontal="center" vertical="center" wrapText="1"/>
    </xf>
    <xf numFmtId="0" fontId="14" fillId="0" borderId="4" xfId="2" applyFont="1" applyBorder="1" applyAlignment="1">
      <alignment horizontal="center" vertical="center" wrapText="1"/>
    </xf>
    <xf numFmtId="0" fontId="14" fillId="0" borderId="4" xfId="2" applyFont="1" applyBorder="1" applyAlignment="1">
      <alignment horizontal="center" vertical="center"/>
    </xf>
    <xf numFmtId="166" fontId="1" fillId="0" borderId="16" xfId="2" applyNumberFormat="1" applyFont="1" applyBorder="1" applyAlignment="1">
      <alignment horizontal="center" vertical="center"/>
    </xf>
    <xf numFmtId="0" fontId="1" fillId="0" borderId="26" xfId="2" applyFont="1" applyBorder="1" applyAlignment="1">
      <alignment horizontal="center" vertical="center"/>
    </xf>
    <xf numFmtId="0" fontId="1" fillId="0" borderId="27" xfId="2" applyFont="1" applyBorder="1" applyAlignment="1">
      <alignment horizontal="center" vertical="center" wrapText="1"/>
    </xf>
    <xf numFmtId="0" fontId="12" fillId="0" borderId="4" xfId="2" applyFont="1" applyBorder="1" applyAlignment="1">
      <alignment horizontal="center" vertical="center" wrapText="1"/>
    </xf>
    <xf numFmtId="165" fontId="1" fillId="0" borderId="8" xfId="2" applyNumberFormat="1" applyFont="1" applyBorder="1" applyAlignment="1">
      <alignment horizontal="center" vertical="center"/>
    </xf>
    <xf numFmtId="0" fontId="1" fillId="0" borderId="25" xfId="2" applyFont="1" applyBorder="1" applyAlignment="1">
      <alignment horizontal="center" vertical="center"/>
    </xf>
    <xf numFmtId="14" fontId="13" fillId="0" borderId="4" xfId="2" applyNumberFormat="1" applyFont="1" applyBorder="1" applyAlignment="1">
      <alignment horizontal="center" vertical="center" wrapText="1"/>
    </xf>
    <xf numFmtId="0" fontId="13" fillId="0" borderId="4" xfId="2" applyFont="1" applyBorder="1" applyAlignment="1">
      <alignment horizontal="center" vertical="center" wrapText="1"/>
    </xf>
    <xf numFmtId="165" fontId="1" fillId="0" borderId="18" xfId="2" applyNumberFormat="1" applyFont="1" applyBorder="1" applyAlignment="1">
      <alignment horizontal="center" vertical="center"/>
    </xf>
    <xf numFmtId="8" fontId="10" fillId="0" borderId="18" xfId="2" applyNumberFormat="1" applyFont="1" applyBorder="1" applyAlignment="1">
      <alignment horizontal="center" vertical="center"/>
    </xf>
    <xf numFmtId="0" fontId="1" fillId="0" borderId="28" xfId="2" applyFont="1" applyBorder="1" applyAlignment="1">
      <alignment horizontal="center" vertical="center"/>
    </xf>
    <xf numFmtId="49" fontId="1" fillId="0" borderId="0" xfId="2" applyNumberFormat="1" applyFont="1" applyAlignment="1">
      <alignment horizontal="center" vertical="center"/>
    </xf>
    <xf numFmtId="166" fontId="1" fillId="0" borderId="16" xfId="2" applyNumberFormat="1" applyFont="1" applyBorder="1" applyAlignment="1">
      <alignment horizontal="center" vertical="center" wrapText="1"/>
    </xf>
    <xf numFmtId="0" fontId="1" fillId="0" borderId="28" xfId="2" applyFont="1" applyBorder="1" applyAlignment="1">
      <alignment horizontal="center" vertical="center" wrapText="1"/>
    </xf>
    <xf numFmtId="167" fontId="1" fillId="0" borderId="16" xfId="2" applyNumberFormat="1" applyFont="1" applyBorder="1" applyAlignment="1">
      <alignment horizontal="center" vertical="center" wrapText="1"/>
    </xf>
    <xf numFmtId="0" fontId="1" fillId="0" borderId="29" xfId="2" applyFont="1" applyBorder="1" applyAlignment="1">
      <alignment horizontal="center" vertical="center" wrapText="1"/>
    </xf>
    <xf numFmtId="0" fontId="1" fillId="0" borderId="27" xfId="2" applyFont="1" applyBorder="1" applyAlignment="1">
      <alignment horizontal="left" vertical="center" wrapText="1"/>
    </xf>
    <xf numFmtId="165" fontId="1" fillId="0" borderId="27" xfId="2" applyNumberFormat="1" applyFont="1" applyBorder="1" applyAlignment="1">
      <alignment horizontal="center" vertical="center"/>
    </xf>
    <xf numFmtId="165" fontId="1" fillId="0" borderId="20" xfId="2" applyNumberFormat="1" applyFont="1" applyBorder="1" applyAlignment="1">
      <alignment horizontal="center" vertical="center"/>
    </xf>
    <xf numFmtId="0" fontId="16" fillId="0" borderId="18" xfId="2" applyFont="1" applyBorder="1" applyAlignment="1">
      <alignment horizontal="center" vertical="center"/>
    </xf>
    <xf numFmtId="0" fontId="17" fillId="0" borderId="18" xfId="2" applyFont="1" applyBorder="1" applyAlignment="1">
      <alignment horizontal="center" vertical="center"/>
    </xf>
    <xf numFmtId="166" fontId="1" fillId="0" borderId="7" xfId="2" applyNumberFormat="1" applyFont="1" applyBorder="1" applyAlignment="1">
      <alignment horizontal="center" vertical="center"/>
    </xf>
    <xf numFmtId="8" fontId="14" fillId="0" borderId="18" xfId="2" applyNumberFormat="1" applyFont="1" applyBorder="1" applyAlignment="1">
      <alignment horizontal="center" vertical="center"/>
    </xf>
    <xf numFmtId="0" fontId="7" fillId="0" borderId="0" xfId="2" applyFont="1" applyAlignment="1">
      <alignment horizontal="center" vertical="center" wrapText="1"/>
    </xf>
    <xf numFmtId="14" fontId="1" fillId="0" borderId="27" xfId="2" applyNumberFormat="1" applyFont="1" applyBorder="1" applyAlignment="1">
      <alignment horizontal="center" vertical="center" wrapText="1"/>
    </xf>
    <xf numFmtId="14" fontId="1" fillId="0" borderId="27" xfId="2" applyNumberFormat="1" applyFont="1" applyBorder="1" applyAlignment="1">
      <alignment horizontal="center" vertical="center"/>
    </xf>
    <xf numFmtId="8" fontId="10" fillId="0" borderId="7" xfId="2" applyNumberFormat="1" applyFont="1" applyBorder="1" applyAlignment="1">
      <alignment horizontal="center" vertical="center"/>
    </xf>
    <xf numFmtId="165" fontId="1" fillId="0" borderId="12" xfId="2" applyNumberFormat="1" applyFont="1" applyBorder="1" applyAlignment="1">
      <alignment horizontal="center" vertical="center"/>
    </xf>
    <xf numFmtId="165" fontId="1" fillId="0" borderId="11" xfId="2" applyNumberFormat="1" applyFont="1" applyBorder="1" applyAlignment="1">
      <alignment horizontal="center" vertical="center"/>
    </xf>
    <xf numFmtId="14" fontId="1" fillId="0" borderId="24" xfId="2" applyNumberFormat="1" applyFont="1" applyBorder="1" applyAlignment="1">
      <alignment horizontal="center" vertical="center"/>
    </xf>
    <xf numFmtId="0" fontId="14" fillId="0" borderId="24" xfId="2" applyFont="1" applyBorder="1" applyAlignment="1">
      <alignment horizontal="center" vertical="center"/>
    </xf>
    <xf numFmtId="0" fontId="1" fillId="0" borderId="12" xfId="2" quotePrefix="1" applyFont="1" applyBorder="1" applyAlignment="1">
      <alignment horizontal="center" vertical="center"/>
    </xf>
    <xf numFmtId="0" fontId="1" fillId="0" borderId="8" xfId="2" quotePrefix="1" applyFont="1" applyBorder="1" applyAlignment="1">
      <alignment horizontal="center" vertical="center"/>
    </xf>
    <xf numFmtId="8" fontId="10" fillId="0" borderId="12" xfId="2" applyNumberFormat="1" applyFont="1" applyBorder="1" applyAlignment="1">
      <alignment horizontal="center" vertical="center"/>
    </xf>
    <xf numFmtId="166" fontId="1" fillId="0" borderId="4" xfId="3" applyNumberFormat="1" applyFont="1" applyBorder="1" applyAlignment="1">
      <alignment horizontal="center" vertical="center"/>
    </xf>
    <xf numFmtId="0" fontId="12" fillId="0" borderId="18" xfId="2" applyFont="1" applyBorder="1" applyAlignment="1">
      <alignment horizontal="center" vertical="center"/>
    </xf>
    <xf numFmtId="0" fontId="1" fillId="0" borderId="27" xfId="2" applyFont="1" applyBorder="1" applyAlignment="1">
      <alignment horizontal="center" vertical="center"/>
    </xf>
    <xf numFmtId="14" fontId="1" fillId="0" borderId="20" xfId="2" applyNumberFormat="1" applyFont="1" applyBorder="1" applyAlignment="1">
      <alignment horizontal="center" vertical="center"/>
    </xf>
    <xf numFmtId="165" fontId="1" fillId="0" borderId="18" xfId="2" applyNumberFormat="1" applyFont="1" applyBorder="1" applyAlignment="1">
      <alignment horizontal="center" vertical="center" wrapText="1"/>
    </xf>
    <xf numFmtId="0" fontId="1" fillId="0" borderId="20" xfId="2" applyFont="1" applyBorder="1" applyAlignment="1">
      <alignment horizontal="center" vertical="center"/>
    </xf>
    <xf numFmtId="0" fontId="8" fillId="0" borderId="6" xfId="1" applyBorder="1" applyAlignment="1">
      <alignment horizontal="center" vertical="center"/>
    </xf>
    <xf numFmtId="0" fontId="14" fillId="0" borderId="8" xfId="2" applyFont="1" applyBorder="1" applyAlignment="1">
      <alignment horizontal="center" vertical="center" wrapText="1"/>
    </xf>
    <xf numFmtId="0" fontId="14" fillId="0" borderId="20" xfId="2" applyFont="1" applyBorder="1" applyAlignment="1">
      <alignment horizontal="center" vertical="center"/>
    </xf>
    <xf numFmtId="0" fontId="1" fillId="5" borderId="4" xfId="2" applyFont="1" applyFill="1" applyBorder="1" applyAlignment="1">
      <alignment horizontal="center" vertical="center"/>
    </xf>
    <xf numFmtId="165" fontId="7" fillId="0" borderId="18" xfId="2" applyNumberFormat="1" applyFont="1" applyBorder="1" applyAlignment="1">
      <alignment horizontal="center" vertical="center"/>
    </xf>
    <xf numFmtId="14" fontId="1" fillId="0" borderId="25" xfId="2" applyNumberFormat="1" applyFont="1" applyBorder="1" applyAlignment="1">
      <alignment horizontal="center" vertical="center"/>
    </xf>
    <xf numFmtId="0" fontId="10" fillId="0" borderId="4" xfId="2" applyFont="1" applyBorder="1" applyAlignment="1">
      <alignment horizontal="center" vertical="center" wrapText="1"/>
    </xf>
    <xf numFmtId="0" fontId="1" fillId="0" borderId="6" xfId="2" quotePrefix="1" applyFont="1" applyBorder="1" applyAlignment="1">
      <alignment horizontal="center" vertical="center" wrapText="1"/>
    </xf>
    <xf numFmtId="165" fontId="1" fillId="0" borderId="6" xfId="2" applyNumberFormat="1" applyFont="1" applyBorder="1" applyAlignment="1">
      <alignment horizontal="center" vertical="center" wrapText="1"/>
    </xf>
    <xf numFmtId="8" fontId="10" fillId="0" borderId="6" xfId="2" applyNumberFormat="1" applyFont="1" applyBorder="1" applyAlignment="1">
      <alignment horizontal="center" vertical="center"/>
    </xf>
    <xf numFmtId="166" fontId="7" fillId="0" borderId="0" xfId="2" applyNumberFormat="1" applyFont="1" applyAlignment="1">
      <alignment horizontal="center" vertical="center" wrapText="1"/>
    </xf>
    <xf numFmtId="166" fontId="1" fillId="0" borderId="12" xfId="2" applyNumberFormat="1" applyFont="1" applyBorder="1" applyAlignment="1">
      <alignment horizontal="center" vertical="center"/>
    </xf>
    <xf numFmtId="0" fontId="14" fillId="0" borderId="12" xfId="2" applyFont="1" applyBorder="1" applyAlignment="1">
      <alignment horizontal="center" vertical="center"/>
    </xf>
    <xf numFmtId="165" fontId="1" fillId="0" borderId="16" xfId="2" applyNumberFormat="1" applyFont="1" applyBorder="1" applyAlignment="1">
      <alignment horizontal="center" vertical="center" wrapText="1"/>
    </xf>
    <xf numFmtId="0" fontId="10" fillId="0" borderId="23" xfId="2" applyFont="1" applyBorder="1" applyAlignment="1">
      <alignment horizontal="center" vertical="center"/>
    </xf>
    <xf numFmtId="0" fontId="1" fillId="0" borderId="16" xfId="2" quotePrefix="1" applyFont="1" applyBorder="1" applyAlignment="1">
      <alignment horizontal="center" vertical="center"/>
    </xf>
    <xf numFmtId="0" fontId="1" fillId="0" borderId="4" xfId="2" applyFont="1" applyBorder="1" applyAlignment="1">
      <alignment horizontal="left" vertical="top" wrapText="1"/>
    </xf>
    <xf numFmtId="0" fontId="1" fillId="0" borderId="4" xfId="2" applyFont="1" applyBorder="1" applyAlignment="1">
      <alignment horizontal="left" vertical="center" wrapText="1"/>
    </xf>
    <xf numFmtId="0" fontId="1" fillId="0" borderId="4" xfId="2" applyFont="1" applyBorder="1" applyAlignment="1">
      <alignment horizontal="center"/>
    </xf>
    <xf numFmtId="165" fontId="10" fillId="0" borderId="12" xfId="2" applyNumberFormat="1" applyFont="1" applyBorder="1" applyAlignment="1">
      <alignment horizontal="center" vertical="center"/>
    </xf>
    <xf numFmtId="0" fontId="10" fillId="0" borderId="12" xfId="2" applyFont="1" applyBorder="1" applyAlignment="1">
      <alignment horizontal="center" vertical="center"/>
    </xf>
    <xf numFmtId="0" fontId="10" fillId="0" borderId="11" xfId="2" applyFont="1" applyBorder="1" applyAlignment="1">
      <alignment horizontal="center" vertical="center"/>
    </xf>
    <xf numFmtId="14" fontId="10" fillId="0" borderId="12" xfId="2" applyNumberFormat="1" applyFont="1" applyBorder="1" applyAlignment="1">
      <alignment horizontal="center" vertical="center"/>
    </xf>
    <xf numFmtId="0" fontId="10" fillId="0" borderId="24" xfId="2" applyFont="1" applyBorder="1" applyAlignment="1">
      <alignment horizontal="center" vertical="center"/>
    </xf>
    <xf numFmtId="166" fontId="10" fillId="0" borderId="12" xfId="2" applyNumberFormat="1" applyFont="1" applyBorder="1" applyAlignment="1">
      <alignment horizontal="center" vertical="center"/>
    </xf>
    <xf numFmtId="0" fontId="10" fillId="0" borderId="12" xfId="2" applyFont="1" applyBorder="1" applyAlignment="1">
      <alignment horizontal="center" vertical="center" wrapText="1"/>
    </xf>
    <xf numFmtId="14" fontId="1" fillId="0" borderId="12" xfId="2" applyNumberFormat="1" applyFont="1" applyBorder="1" applyAlignment="1">
      <alignment horizontal="center" vertical="center" wrapText="1"/>
    </xf>
    <xf numFmtId="0" fontId="1" fillId="0" borderId="24" xfId="2" applyFont="1" applyBorder="1" applyAlignment="1">
      <alignment horizontal="center" vertical="center" wrapText="1"/>
    </xf>
    <xf numFmtId="166" fontId="1" fillId="0" borderId="12" xfId="2" applyNumberFormat="1" applyFont="1" applyBorder="1" applyAlignment="1">
      <alignment horizontal="center" vertical="center" wrapText="1"/>
    </xf>
    <xf numFmtId="0" fontId="14" fillId="0" borderId="16" xfId="2" applyFont="1" applyBorder="1" applyAlignment="1">
      <alignment horizontal="center" vertical="center"/>
    </xf>
    <xf numFmtId="0" fontId="1" fillId="0" borderId="18" xfId="2" applyFont="1" applyBorder="1" applyAlignment="1">
      <alignment wrapText="1"/>
    </xf>
    <xf numFmtId="0" fontId="18" fillId="0" borderId="23" xfId="2" applyFont="1" applyBorder="1" applyAlignment="1">
      <alignment horizontal="center" vertical="center"/>
    </xf>
    <xf numFmtId="8" fontId="10" fillId="0" borderId="4" xfId="2" applyNumberFormat="1" applyFont="1" applyBorder="1" applyAlignment="1">
      <alignment horizontal="center" vertical="center" wrapText="1"/>
    </xf>
    <xf numFmtId="0" fontId="8" fillId="0" borderId="4" xfId="1" applyBorder="1"/>
    <xf numFmtId="14" fontId="10" fillId="0" borderId="4" xfId="2" applyNumberFormat="1" applyFont="1" applyBorder="1" applyAlignment="1">
      <alignment horizontal="center" vertical="center"/>
    </xf>
    <xf numFmtId="0" fontId="10" fillId="0" borderId="4" xfId="2" applyFont="1" applyBorder="1" applyAlignment="1">
      <alignment horizontal="center" vertical="center"/>
    </xf>
    <xf numFmtId="0" fontId="10" fillId="0" borderId="16" xfId="2" applyFont="1" applyBorder="1" applyAlignment="1">
      <alignment horizontal="center" vertical="center"/>
    </xf>
    <xf numFmtId="0" fontId="9" fillId="0" borderId="8" xfId="2" applyBorder="1" applyAlignment="1">
      <alignment horizontal="left" vertical="center" wrapText="1"/>
    </xf>
    <xf numFmtId="0" fontId="12" fillId="0" borderId="8" xfId="2" applyFont="1" applyBorder="1" applyAlignment="1">
      <alignment horizontal="center" vertical="center" wrapText="1"/>
    </xf>
    <xf numFmtId="165" fontId="1" fillId="0" borderId="19" xfId="2" applyNumberFormat="1" applyFont="1" applyBorder="1" applyAlignment="1">
      <alignment horizontal="center" vertical="center" wrapText="1"/>
    </xf>
    <xf numFmtId="14" fontId="1" fillId="0" borderId="19" xfId="2" applyNumberFormat="1" applyFont="1" applyBorder="1" applyAlignment="1">
      <alignment horizontal="center" vertical="center"/>
    </xf>
    <xf numFmtId="165" fontId="1" fillId="0" borderId="7" xfId="2" applyNumberFormat="1" applyFont="1" applyBorder="1" applyAlignment="1">
      <alignment horizontal="center" vertical="center"/>
    </xf>
    <xf numFmtId="0" fontId="8" fillId="0" borderId="6" xfId="1" applyBorder="1"/>
    <xf numFmtId="0" fontId="9" fillId="0" borderId="8" xfId="2" applyBorder="1" applyAlignment="1">
      <alignment horizontal="center" vertical="center" wrapText="1"/>
    </xf>
    <xf numFmtId="14" fontId="1" fillId="0" borderId="0" xfId="2" applyNumberFormat="1" applyFont="1" applyAlignment="1">
      <alignment horizontal="center" vertical="center"/>
    </xf>
    <xf numFmtId="0" fontId="10" fillId="0" borderId="16" xfId="2" applyFont="1" applyBorder="1" applyAlignment="1">
      <alignment horizontal="center" wrapText="1"/>
    </xf>
    <xf numFmtId="0" fontId="10" fillId="0" borderId="16" xfId="2" applyFont="1" applyBorder="1" applyAlignment="1">
      <alignment wrapText="1"/>
    </xf>
    <xf numFmtId="14" fontId="10" fillId="0" borderId="16" xfId="2" applyNumberFormat="1" applyFont="1" applyBorder="1" applyAlignment="1">
      <alignment horizontal="center" vertical="center" wrapText="1"/>
    </xf>
    <xf numFmtId="8" fontId="10" fillId="0" borderId="16" xfId="2" quotePrefix="1" applyNumberFormat="1" applyFont="1" applyBorder="1" applyAlignment="1">
      <alignment horizontal="center" vertical="center" wrapText="1"/>
    </xf>
    <xf numFmtId="16" fontId="10" fillId="0" borderId="16" xfId="2" applyNumberFormat="1" applyFont="1" applyBorder="1" applyAlignment="1">
      <alignment horizontal="center" vertical="center" wrapText="1"/>
    </xf>
    <xf numFmtId="14" fontId="10" fillId="0" borderId="16" xfId="2" applyNumberFormat="1" applyFont="1" applyBorder="1" applyAlignment="1">
      <alignment wrapText="1"/>
    </xf>
    <xf numFmtId="0" fontId="1" fillId="4" borderId="16" xfId="2" applyFont="1" applyFill="1" applyBorder="1" applyAlignment="1">
      <alignment horizontal="center" vertical="center" wrapText="1"/>
    </xf>
    <xf numFmtId="0" fontId="1" fillId="0" borderId="16" xfId="2" quotePrefix="1" applyFont="1" applyBorder="1" applyAlignment="1">
      <alignment horizontal="center" vertical="center" wrapText="1"/>
    </xf>
    <xf numFmtId="0" fontId="1" fillId="0" borderId="30" xfId="2" applyFont="1" applyBorder="1" applyAlignment="1">
      <alignment horizontal="center" vertical="center" wrapText="1"/>
    </xf>
    <xf numFmtId="165" fontId="1" fillId="0" borderId="25" xfId="2" applyNumberFormat="1" applyFont="1" applyBorder="1" applyAlignment="1">
      <alignment horizontal="center" vertical="center"/>
    </xf>
    <xf numFmtId="0" fontId="1" fillId="0" borderId="30" xfId="2" applyFont="1" applyBorder="1" applyAlignment="1">
      <alignment horizontal="center" vertical="center"/>
    </xf>
    <xf numFmtId="166" fontId="1" fillId="0" borderId="25" xfId="2" applyNumberFormat="1" applyFont="1" applyBorder="1" applyAlignment="1">
      <alignment horizontal="center" vertical="center"/>
    </xf>
    <xf numFmtId="0" fontId="12" fillId="0" borderId="25" xfId="2" applyFont="1" applyBorder="1" applyAlignment="1">
      <alignment horizontal="center" vertical="center"/>
    </xf>
    <xf numFmtId="0" fontId="10" fillId="0" borderId="30" xfId="2" applyFont="1" applyBorder="1" applyAlignment="1">
      <alignment horizontal="center" vertical="center" wrapText="1"/>
    </xf>
    <xf numFmtId="0" fontId="1" fillId="0" borderId="6" xfId="2" quotePrefix="1" applyFont="1" applyBorder="1" applyAlignment="1">
      <alignment horizontal="center" vertical="center"/>
    </xf>
    <xf numFmtId="0" fontId="10" fillId="0" borderId="8" xfId="2" applyFont="1" applyBorder="1" applyAlignment="1">
      <alignment horizontal="center" vertical="center"/>
    </xf>
    <xf numFmtId="14" fontId="14" fillId="0" borderId="8" xfId="2" applyNumberFormat="1" applyFont="1" applyBorder="1" applyAlignment="1">
      <alignment horizontal="center" vertical="center" wrapText="1"/>
    </xf>
    <xf numFmtId="166" fontId="1" fillId="0" borderId="8" xfId="2" applyNumberFormat="1" applyFont="1" applyBorder="1" applyAlignment="1">
      <alignment horizontal="center" vertical="center" wrapText="1"/>
    </xf>
    <xf numFmtId="0" fontId="19" fillId="0" borderId="0" xfId="2" applyFont="1" applyAlignment="1">
      <alignment horizontal="center" vertical="center"/>
    </xf>
    <xf numFmtId="165" fontId="1" fillId="0" borderId="8" xfId="2" applyNumberFormat="1" applyFont="1" applyBorder="1" applyAlignment="1">
      <alignment horizontal="center" vertical="center" wrapText="1"/>
    </xf>
    <xf numFmtId="0" fontId="13" fillId="0" borderId="8" xfId="2" applyFont="1" applyBorder="1" applyAlignment="1">
      <alignment horizontal="center" vertical="center" wrapText="1"/>
    </xf>
    <xf numFmtId="49" fontId="1" fillId="0" borderId="4" xfId="2" applyNumberFormat="1" applyFont="1" applyBorder="1" applyAlignment="1">
      <alignment horizontal="center" vertical="center"/>
    </xf>
    <xf numFmtId="0" fontId="10" fillId="0" borderId="4" xfId="2" applyFont="1" applyBorder="1" applyAlignment="1">
      <alignment vertical="center" wrapText="1"/>
    </xf>
    <xf numFmtId="0" fontId="11" fillId="0" borderId="4" xfId="2" applyFont="1" applyBorder="1" applyAlignment="1">
      <alignment horizontal="center" vertical="center"/>
    </xf>
    <xf numFmtId="0" fontId="1" fillId="0" borderId="8" xfId="2" applyFont="1" applyBorder="1" applyAlignment="1">
      <alignment wrapText="1"/>
    </xf>
    <xf numFmtId="14" fontId="10" fillId="0" borderId="8" xfId="2" applyNumberFormat="1" applyFont="1" applyBorder="1" applyAlignment="1">
      <alignment horizontal="center" vertical="center"/>
    </xf>
    <xf numFmtId="0" fontId="11" fillId="0" borderId="8" xfId="2" applyFont="1" applyBorder="1" applyAlignment="1">
      <alignment horizontal="center" vertical="center"/>
    </xf>
    <xf numFmtId="0" fontId="10" fillId="0" borderId="8" xfId="2" applyFont="1" applyBorder="1" applyAlignment="1">
      <alignment wrapText="1"/>
    </xf>
    <xf numFmtId="8" fontId="14" fillId="0" borderId="4" xfId="2" applyNumberFormat="1" applyFont="1" applyBorder="1" applyAlignment="1">
      <alignment horizontal="center" vertical="center"/>
    </xf>
    <xf numFmtId="0" fontId="1" fillId="0" borderId="8" xfId="2" applyFont="1" applyBorder="1" applyAlignment="1">
      <alignment vertical="center" wrapText="1"/>
    </xf>
    <xf numFmtId="0" fontId="10" fillId="0" borderId="6" xfId="2" applyFont="1" applyBorder="1" applyAlignment="1">
      <alignment horizontal="center" vertical="center" wrapText="1"/>
    </xf>
    <xf numFmtId="0" fontId="9" fillId="0" borderId="4" xfId="2" applyBorder="1" applyAlignment="1">
      <alignment horizontal="left" vertical="center" wrapText="1"/>
    </xf>
    <xf numFmtId="14" fontId="20" fillId="0" borderId="4" xfId="2" applyNumberFormat="1" applyFont="1" applyBorder="1" applyAlignment="1">
      <alignment horizontal="center" vertical="center"/>
    </xf>
    <xf numFmtId="0" fontId="21" fillId="0" borderId="6"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8" xfId="2" applyFont="1" applyBorder="1" applyAlignment="1">
      <alignment horizontal="center" vertical="center" wrapText="1"/>
    </xf>
    <xf numFmtId="0" fontId="22" fillId="0" borderId="18" xfId="2" applyFont="1" applyBorder="1" applyAlignment="1">
      <alignment horizontal="center" vertical="center" wrapText="1"/>
    </xf>
    <xf numFmtId="6" fontId="1" fillId="0" borderId="8" xfId="2" applyNumberFormat="1" applyFont="1" applyBorder="1" applyAlignment="1">
      <alignment horizontal="center" vertical="center" wrapText="1"/>
    </xf>
    <xf numFmtId="0" fontId="12" fillId="0" borderId="22" xfId="2" applyFont="1" applyBorder="1" applyAlignment="1">
      <alignment horizontal="center" vertical="center"/>
    </xf>
    <xf numFmtId="0" fontId="10" fillId="0" borderId="4" xfId="2" applyFont="1" applyBorder="1" applyAlignment="1">
      <alignment horizontal="center" wrapText="1"/>
    </xf>
    <xf numFmtId="14" fontId="10" fillId="0" borderId="23" xfId="2" applyNumberFormat="1" applyFont="1" applyBorder="1" applyAlignment="1">
      <alignment horizontal="center" vertical="center" wrapText="1"/>
    </xf>
    <xf numFmtId="8" fontId="18" fillId="0" borderId="4" xfId="2" applyNumberFormat="1" applyFont="1" applyBorder="1" applyAlignment="1">
      <alignment horizontal="center" vertical="center" wrapText="1"/>
    </xf>
    <xf numFmtId="165" fontId="1" fillId="0" borderId="23" xfId="2" applyNumberFormat="1" applyFont="1" applyBorder="1" applyAlignment="1">
      <alignment horizontal="center" vertical="center"/>
    </xf>
    <xf numFmtId="0" fontId="8" fillId="0" borderId="4" xfId="1" applyBorder="1" applyAlignment="1">
      <alignment vertical="center"/>
    </xf>
    <xf numFmtId="165" fontId="1" fillId="0" borderId="19" xfId="2" applyNumberFormat="1" applyFont="1" applyBorder="1" applyAlignment="1">
      <alignment horizontal="center" vertical="center"/>
    </xf>
    <xf numFmtId="0" fontId="1" fillId="5" borderId="0" xfId="2" applyFont="1" applyFill="1" applyAlignment="1">
      <alignment horizontal="center" vertical="center"/>
    </xf>
    <xf numFmtId="0" fontId="1" fillId="0" borderId="22" xfId="2" applyFont="1" applyBorder="1" applyAlignment="1">
      <alignment horizontal="center" vertical="center"/>
    </xf>
    <xf numFmtId="166" fontId="1" fillId="0" borderId="31" xfId="2" applyNumberFormat="1" applyFont="1" applyBorder="1" applyAlignment="1">
      <alignment horizontal="center" vertical="center"/>
    </xf>
    <xf numFmtId="166" fontId="1" fillId="0" borderId="32" xfId="2" applyNumberFormat="1" applyFont="1" applyBorder="1" applyAlignment="1">
      <alignment horizontal="center" vertical="center"/>
    </xf>
    <xf numFmtId="0" fontId="1" fillId="4" borderId="4" xfId="2" applyFont="1" applyFill="1" applyBorder="1" applyAlignment="1">
      <alignment horizontal="center" vertical="center"/>
    </xf>
    <xf numFmtId="0" fontId="1" fillId="0" borderId="4" xfId="2" applyFont="1" applyBorder="1" applyAlignment="1">
      <alignment vertical="center" wrapText="1"/>
    </xf>
    <xf numFmtId="0" fontId="23" fillId="0" borderId="4" xfId="2" applyFont="1" applyBorder="1" applyAlignment="1">
      <alignment horizontal="center" vertical="center"/>
    </xf>
    <xf numFmtId="0" fontId="1" fillId="0" borderId="4" xfId="2" applyFont="1" applyBorder="1" applyAlignment="1">
      <alignment horizontal="center" wrapText="1"/>
    </xf>
    <xf numFmtId="14" fontId="13" fillId="0" borderId="8" xfId="2" applyNumberFormat="1" applyFont="1" applyBorder="1" applyAlignment="1">
      <alignment horizontal="center" vertical="center" wrapText="1"/>
    </xf>
    <xf numFmtId="6" fontId="1" fillId="0" borderId="9" xfId="2" applyNumberFormat="1" applyFont="1" applyBorder="1" applyAlignment="1">
      <alignment horizontal="center" vertical="center" wrapText="1"/>
    </xf>
    <xf numFmtId="6" fontId="1" fillId="0" borderId="6" xfId="2" applyNumberFormat="1" applyFont="1" applyBorder="1" applyAlignment="1">
      <alignment horizontal="center" vertical="center" wrapText="1"/>
    </xf>
    <xf numFmtId="0" fontId="12" fillId="0" borderId="6" xfId="2" applyFont="1" applyBorder="1" applyAlignment="1">
      <alignment horizontal="center" vertical="center"/>
    </xf>
    <xf numFmtId="6" fontId="1" fillId="0" borderId="18" xfId="2" applyNumberFormat="1" applyFont="1" applyBorder="1" applyAlignment="1">
      <alignment horizontal="center" vertical="center" wrapText="1"/>
    </xf>
    <xf numFmtId="8" fontId="10" fillId="0" borderId="18" xfId="2" applyNumberFormat="1" applyFont="1" applyBorder="1" applyAlignment="1">
      <alignment horizontal="center" vertical="center" wrapText="1"/>
    </xf>
    <xf numFmtId="0" fontId="10" fillId="0" borderId="18" xfId="2" applyFont="1" applyBorder="1" applyAlignment="1">
      <alignment horizontal="center" vertical="center"/>
    </xf>
    <xf numFmtId="165" fontId="1" fillId="0" borderId="18" xfId="2" quotePrefix="1" applyNumberFormat="1" applyFont="1" applyBorder="1" applyAlignment="1">
      <alignment horizontal="center" vertical="center" wrapText="1"/>
    </xf>
    <xf numFmtId="14" fontId="10" fillId="0" borderId="4" xfId="2" applyNumberFormat="1" applyFont="1" applyBorder="1" applyAlignment="1">
      <alignment horizontal="center" vertical="center" wrapText="1"/>
    </xf>
    <xf numFmtId="0" fontId="24" fillId="0" borderId="4" xfId="2" applyFont="1" applyBorder="1" applyAlignment="1">
      <alignment horizontal="center" vertical="center"/>
    </xf>
    <xf numFmtId="0" fontId="25" fillId="0" borderId="4" xfId="2" applyFont="1" applyBorder="1" applyAlignment="1">
      <alignment horizontal="center" vertical="center"/>
    </xf>
    <xf numFmtId="0" fontId="9" fillId="0" borderId="4" xfId="2" applyBorder="1" applyAlignment="1">
      <alignment vertical="center" wrapText="1"/>
    </xf>
    <xf numFmtId="0" fontId="9" fillId="0" borderId="4" xfId="2" applyBorder="1" applyAlignment="1">
      <alignment horizontal="left" vertical="top"/>
    </xf>
    <xf numFmtId="167" fontId="9" fillId="0" borderId="8" xfId="2" applyNumberFormat="1" applyBorder="1" applyAlignment="1">
      <alignment horizontal="center" vertical="center"/>
    </xf>
    <xf numFmtId="166" fontId="1" fillId="0" borderId="0" xfId="2" applyNumberFormat="1" applyFont="1" applyAlignment="1">
      <alignment horizontal="center" vertical="center"/>
    </xf>
    <xf numFmtId="0" fontId="10" fillId="0" borderId="4" xfId="2" applyFont="1" applyBorder="1" applyAlignment="1">
      <alignment horizontal="center"/>
    </xf>
    <xf numFmtId="0" fontId="14" fillId="0" borderId="4" xfId="2" applyFont="1" applyBorder="1" applyAlignment="1">
      <alignment horizontal="left" vertical="center" wrapText="1"/>
    </xf>
    <xf numFmtId="0" fontId="10" fillId="0" borderId="0" xfId="2" applyFont="1" applyAlignment="1">
      <alignment horizontal="center" vertical="center"/>
    </xf>
    <xf numFmtId="0" fontId="21" fillId="0" borderId="18" xfId="2" applyFont="1" applyBorder="1" applyAlignment="1">
      <alignment horizontal="center" vertical="center" wrapText="1"/>
    </xf>
    <xf numFmtId="14" fontId="21" fillId="0" borderId="18" xfId="2" applyNumberFormat="1" applyFont="1" applyBorder="1" applyAlignment="1">
      <alignment horizontal="center" vertical="center" wrapText="1"/>
    </xf>
    <xf numFmtId="0" fontId="21" fillId="0" borderId="18" xfId="2" applyFont="1" applyBorder="1" applyAlignment="1">
      <alignment horizontal="center" vertical="center"/>
    </xf>
    <xf numFmtId="0" fontId="26" fillId="0" borderId="18" xfId="2" applyFont="1" applyBorder="1" applyAlignment="1">
      <alignment horizontal="center" vertical="center" wrapText="1"/>
    </xf>
    <xf numFmtId="8" fontId="27" fillId="0" borderId="18" xfId="2" applyNumberFormat="1" applyFont="1" applyBorder="1" applyAlignment="1">
      <alignment horizontal="center" vertical="center"/>
    </xf>
    <xf numFmtId="166" fontId="21" fillId="0" borderId="18" xfId="2" applyNumberFormat="1" applyFont="1" applyBorder="1" applyAlignment="1">
      <alignment horizontal="center" vertical="center" wrapText="1"/>
    </xf>
    <xf numFmtId="14" fontId="21" fillId="0" borderId="18" xfId="2" applyNumberFormat="1" applyFont="1" applyBorder="1" applyAlignment="1">
      <alignment horizontal="center" vertical="center"/>
    </xf>
    <xf numFmtId="0" fontId="21" fillId="0" borderId="0" xfId="2" applyFont="1" applyAlignment="1">
      <alignment horizontal="center" vertical="center"/>
    </xf>
    <xf numFmtId="0" fontId="27" fillId="0" borderId="6" xfId="2" applyFont="1" applyBorder="1" applyAlignment="1">
      <alignment horizontal="center" vertical="center"/>
    </xf>
    <xf numFmtId="15" fontId="21" fillId="0" borderId="6" xfId="2" applyNumberFormat="1" applyFont="1" applyBorder="1" applyAlignment="1">
      <alignment horizontal="center" vertical="center"/>
    </xf>
    <xf numFmtId="0" fontId="28" fillId="0" borderId="6" xfId="2" applyFont="1" applyBorder="1" applyAlignment="1">
      <alignment horizontal="center" vertical="center"/>
    </xf>
    <xf numFmtId="166" fontId="21" fillId="0" borderId="6" xfId="2" applyNumberFormat="1" applyFont="1" applyBorder="1" applyAlignment="1">
      <alignment horizontal="center" vertical="center" wrapText="1"/>
    </xf>
    <xf numFmtId="14" fontId="21" fillId="0" borderId="6" xfId="2" applyNumberFormat="1" applyFont="1" applyBorder="1" applyAlignment="1">
      <alignment horizontal="center" vertical="center"/>
    </xf>
    <xf numFmtId="0" fontId="21" fillId="0" borderId="6" xfId="2" applyFont="1" applyBorder="1" applyAlignment="1">
      <alignment horizontal="center" vertical="center"/>
    </xf>
    <xf numFmtId="0" fontId="21" fillId="0" borderId="6" xfId="2" applyFont="1" applyBorder="1" applyAlignment="1">
      <alignment wrapText="1"/>
    </xf>
    <xf numFmtId="14" fontId="29" fillId="0" borderId="6" xfId="2" applyNumberFormat="1" applyFont="1" applyBorder="1" applyAlignment="1">
      <alignment horizontal="center" vertical="center"/>
    </xf>
    <xf numFmtId="0" fontId="29" fillId="0" borderId="6" xfId="2" applyFont="1" applyBorder="1" applyAlignment="1">
      <alignment horizontal="center" vertical="center"/>
    </xf>
    <xf numFmtId="0" fontId="29" fillId="0" borderId="6" xfId="2" applyFont="1" applyBorder="1" applyAlignment="1">
      <alignment horizontal="center" vertical="center" wrapText="1"/>
    </xf>
    <xf numFmtId="14" fontId="21" fillId="0" borderId="6" xfId="2" applyNumberFormat="1" applyFont="1" applyBorder="1" applyAlignment="1">
      <alignment horizontal="center" vertical="center" wrapText="1"/>
    </xf>
    <xf numFmtId="14" fontId="30" fillId="0" borderId="6" xfId="2" applyNumberFormat="1" applyFont="1" applyBorder="1" applyAlignment="1">
      <alignment horizontal="center" vertical="center"/>
    </xf>
    <xf numFmtId="0" fontId="30" fillId="0" borderId="6" xfId="2" applyFont="1" applyBorder="1" applyAlignment="1">
      <alignment horizontal="center" vertical="center" wrapText="1"/>
    </xf>
    <xf numFmtId="0" fontId="30" fillId="0" borderId="6" xfId="2" applyFont="1" applyBorder="1" applyAlignment="1">
      <alignment horizontal="center" vertical="center"/>
    </xf>
    <xf numFmtId="0" fontId="30" fillId="0" borderId="18" xfId="2" applyFont="1" applyBorder="1" applyAlignment="1">
      <alignment horizontal="center" vertical="center"/>
    </xf>
    <xf numFmtId="0" fontId="30" fillId="0" borderId="18" xfId="2" applyFont="1" applyBorder="1" applyAlignment="1">
      <alignment wrapText="1"/>
    </xf>
    <xf numFmtId="17" fontId="30" fillId="0" borderId="18" xfId="2" applyNumberFormat="1" applyFont="1" applyBorder="1" applyAlignment="1">
      <alignment horizontal="center" vertical="center"/>
    </xf>
    <xf numFmtId="0" fontId="27" fillId="0" borderId="18" xfId="2" applyFont="1" applyBorder="1" applyAlignment="1">
      <alignment horizontal="center" vertical="center"/>
    </xf>
    <xf numFmtId="0" fontId="29" fillId="0" borderId="18" xfId="2" applyFont="1" applyBorder="1" applyAlignment="1">
      <alignment horizontal="center" vertical="center"/>
    </xf>
    <xf numFmtId="0" fontId="29" fillId="0" borderId="0" xfId="2" applyFont="1" applyAlignment="1">
      <alignment horizontal="center" vertical="center"/>
    </xf>
    <xf numFmtId="14" fontId="31" fillId="0" borderId="0" xfId="2" applyNumberFormat="1" applyFont="1" applyAlignment="1">
      <alignment horizontal="center" vertical="center"/>
    </xf>
    <xf numFmtId="15" fontId="31" fillId="0" borderId="0" xfId="2" applyNumberFormat="1" applyFont="1" applyAlignment="1">
      <alignment horizontal="center" vertical="center"/>
    </xf>
    <xf numFmtId="0" fontId="32" fillId="0" borderId="0" xfId="2" applyFont="1" applyAlignment="1">
      <alignment horizontal="center" vertical="center"/>
    </xf>
    <xf numFmtId="0" fontId="12" fillId="0" borderId="0" xfId="2" applyFont="1" applyAlignment="1">
      <alignment horizontal="center" vertical="center"/>
    </xf>
    <xf numFmtId="165" fontId="10" fillId="0" borderId="18" xfId="2" applyNumberFormat="1" applyFont="1" applyBorder="1" applyAlignment="1">
      <alignment horizontal="center" vertical="center"/>
    </xf>
    <xf numFmtId="0" fontId="6" fillId="0" borderId="18" xfId="2" applyFont="1" applyBorder="1" applyAlignment="1">
      <alignment horizontal="center" vertical="center"/>
    </xf>
    <xf numFmtId="0" fontId="10" fillId="0" borderId="10" xfId="2" applyFont="1" applyBorder="1" applyAlignment="1">
      <alignment vertical="center"/>
    </xf>
    <xf numFmtId="0" fontId="10" fillId="0" borderId="10" xfId="2" applyFont="1" applyBorder="1" applyAlignment="1">
      <alignment horizontal="center" vertical="center" wrapText="1"/>
    </xf>
    <xf numFmtId="165" fontId="1" fillId="0" borderId="10" xfId="2" applyNumberFormat="1" applyFont="1" applyBorder="1" applyAlignment="1">
      <alignment horizontal="center" vertical="center"/>
    </xf>
    <xf numFmtId="166" fontId="1" fillId="0" borderId="10" xfId="2" applyNumberFormat="1" applyFont="1" applyBorder="1" applyAlignment="1">
      <alignment horizontal="center" vertical="center"/>
    </xf>
    <xf numFmtId="0" fontId="10" fillId="0" borderId="10" xfId="2" applyFont="1" applyBorder="1" applyAlignment="1">
      <alignment horizontal="center" vertical="center"/>
    </xf>
    <xf numFmtId="15" fontId="1" fillId="0" borderId="6" xfId="2" applyNumberFormat="1" applyFont="1" applyBorder="1" applyAlignment="1">
      <alignment horizontal="center" vertical="center"/>
    </xf>
    <xf numFmtId="14" fontId="21" fillId="0" borderId="27" xfId="2" applyNumberFormat="1" applyFont="1" applyBorder="1" applyAlignment="1">
      <alignment horizontal="center" vertical="center"/>
    </xf>
    <xf numFmtId="14" fontId="21" fillId="0" borderId="4" xfId="2" applyNumberFormat="1" applyFont="1" applyBorder="1" applyAlignment="1">
      <alignment horizontal="center" vertical="center"/>
    </xf>
    <xf numFmtId="14" fontId="21" fillId="0" borderId="14" xfId="2" applyNumberFormat="1" applyFont="1" applyBorder="1" applyAlignment="1">
      <alignment horizontal="center" vertical="center"/>
    </xf>
    <xf numFmtId="0" fontId="1" fillId="0" borderId="33" xfId="2" applyFont="1" applyBorder="1" applyAlignment="1">
      <alignment horizontal="center" vertical="center" wrapText="1"/>
    </xf>
    <xf numFmtId="0" fontId="21" fillId="0" borderId="4" xfId="2" applyFont="1" applyBorder="1" applyAlignment="1">
      <alignment horizontal="center" vertical="center" wrapText="1"/>
    </xf>
    <xf numFmtId="165" fontId="1" fillId="0" borderId="0" xfId="2" applyNumberFormat="1" applyFont="1" applyAlignment="1">
      <alignment horizontal="center" vertical="center"/>
    </xf>
  </cellXfs>
  <cellStyles count="4">
    <cellStyle name="Currency 2" xfId="3" xr:uid="{A00C5EBB-D20D-43D4-970F-AA5FF40095CF}"/>
    <cellStyle name="Hyperlink" xfId="1" builtinId="8"/>
    <cellStyle name="Normal" xfId="0" builtinId="0"/>
    <cellStyle name="Normal 2" xfId="2" xr:uid="{8526C0B4-8706-4A6C-B0F1-E172E336987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28ECC"/>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westyorksca.sharepoint.com/sites/CommercialTeam/Shared%20Documents/Contracts/Contracts%20Register/LATEST%20Master%20Contracts%20Register.xlsx" TargetMode="External"/><Relationship Id="rId1" Type="http://schemas.openxmlformats.org/officeDocument/2006/relationships/externalLinkPath" Target="https://westyorksca.sharepoint.com/sites/CommercialTeam/Shared%20Documents/Contracts/Contracts%20Register/LATEST%20Master%20Contracts%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nsport Contracts - School"/>
      <sheetName val="Key"/>
      <sheetName val="Live Contracts"/>
      <sheetName val="AEB"/>
      <sheetName val="Transport Contracts - Tendered"/>
      <sheetName val="Sub-Contracted Work"/>
      <sheetName val="Expired Contracts"/>
      <sheetName val="Dropdown Boxes"/>
    </sheetNames>
    <sheetDataSet>
      <sheetData sheetId="0"/>
      <sheetData sheetId="1"/>
      <sheetData sheetId="2"/>
      <sheetData sheetId="3"/>
      <sheetData sheetId="4"/>
      <sheetData sheetId="5"/>
      <sheetData sheetId="6"/>
      <sheetData sheetId="7"/>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8BDA862B-0920-4CC4-9A34-A05EA97A3E22}"/>
</namedSheetView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r/sites/LegalandGovernanceServicesTeam/Shared%20Documents/General/Deeds/Electronic%20Deed%20Index%20w.e.f.%20%2020.2.2018%20DO%20NOT%20DESTROY/DP1091%20Digital%20Skills%20Framework%20Courses%20Agreememnts?csf=1&amp;web=1&amp;e=1naAcK" TargetMode="External"/><Relationship Id="rId3" Type="http://schemas.openxmlformats.org/officeDocument/2006/relationships/hyperlink" Target="../../../../../:f:/r/sites/LegalandGovernanceServicesTeam/Shared%20Documents/General/Deeds/Electronic%20Deed%20Index%20w.e.f.%20%2020.2.2018%20DO%20NOT%20DESTROY/DP1082%20%20CA57104%20Call%20Off%20Framework%20Agreement?csf=1&amp;web=1&amp;e=2KHpE2" TargetMode="External"/><Relationship Id="rId7" Type="http://schemas.openxmlformats.org/officeDocument/2006/relationships/hyperlink" Target="../../../../../:f:/r/sites/LegalandGovernanceServicesTeam/Shared%20Documents/General/Deeds/Electronic%20Deed%20Index%20w.e.f.%20%2020.2.2018%20DO%20NOT%20DESTROY/DP%20723%20Consultancy%20Services%20Agreement%20Health%20Assured?csf=1&amp;web=1&amp;e=ORSS6H" TargetMode="External"/><Relationship Id="rId2" Type="http://schemas.openxmlformats.org/officeDocument/2006/relationships/hyperlink" Target="../../../../../:f:/r/sites/LegalandGovernanceServicesTeam/Shared%20Documents/General/Deeds/Electronic%20Deed%20Index%20w.e.f.%20%2020.2.2018%20DO%20NOT%20DESTROY/DP%20508%20%20The%20National%20Literacy%20Trust?csf=1&amp;web=1&amp;e=64x13M" TargetMode="External"/><Relationship Id="rId1" Type="http://schemas.openxmlformats.org/officeDocument/2006/relationships/hyperlink" Target="../../../../LegalandGovernanceServicesTeam/Shared%20Documents/Forms/AllItems.aspx?id=%2Fsites%2FLegalandGovernanceServicesTeam%2FShared%20Documents%2FGeneral%2FDeeds%2FElectronic%20Deed%20Index%20w%2Ee%2Ef%2E%20%2020%2E2%2E2018%20DO%20NOT%20DESTROY%2FDP%20547%20Educational%20Teaching%20Resources%20Tende%2FCA1483%20Marketing%20%26%20Skills%20Framework%20Agreement-Engaging%20Education%2EPDF&amp;parent=%2Fsites%2FLegalandGovernanceServicesTeam%2FShared%20Documents%2FGeneral%2FDeeds%2FElectronic%20Deed%20Index%20w%2Ee%2Ef%2E%20%2020%2E2%2E2018%20DO%20NOT%20DESTROY%2FDP%20547%20Educational%20Teaching%20Resources%20Tende" TargetMode="External"/><Relationship Id="rId6" Type="http://schemas.openxmlformats.org/officeDocument/2006/relationships/hyperlink" Target="../../../../../:f:/r/sites/LegalandGovernanceServicesTeam/Shared%20Documents/General/Deeds/Electronic%20Deed%20Index%20w.e.f.%20%2020.2.2018%20DO%20NOT%20DESTROY/DP%20533%20ECG%20Building%20Maintenance%20Limited%20TAs%20ECG%20Facilities%20Services?csf=1&amp;web=1&amp;e=NX5mZ1" TargetMode="External"/><Relationship Id="rId11" Type="http://schemas.microsoft.com/office/2019/04/relationships/namedSheetView" Target="../namedSheetViews/namedSheetView1.xml"/><Relationship Id="rId5" Type="http://schemas.openxmlformats.org/officeDocument/2006/relationships/hyperlink" Target="../../../../../:f:/r/sites/LegalandGovernanceServicesTeam/Shared%20Documents/General/Deeds/Electronic%20Deed%20Index%20w.e.f.%20%2020.2.2018%20DO%20NOT%20DESTROY/DP1084%20CA1421-Adult%20Skills%20Training%20Framework%20Programme?csf=1&amp;web=1&amp;e=p0BMsf" TargetMode="External"/><Relationship Id="rId10" Type="http://schemas.openxmlformats.org/officeDocument/2006/relationships/printerSettings" Target="../printerSettings/printerSettings1.bin"/><Relationship Id="rId4" Type="http://schemas.openxmlformats.org/officeDocument/2006/relationships/hyperlink" Target="../../../../../:f:/r/sites/LegalandGovernanceServicesTeam/Shared%20Documents/General/Deeds/Electronic%20Deed%20Index%20w.e.f.%20%2020.2.2018%20DO%20NOT%20DESTROY/DP%20811%20%20CA49132%20%20Basemap%20Ltd?csf=1&amp;web=1&amp;e=1oL3cH" TargetMode="External"/><Relationship Id="rId9" Type="http://schemas.openxmlformats.org/officeDocument/2006/relationships/hyperlink" Target="../../../../../:f:/r/sites/LegalandGovernanceServicesTeam/Shared%20Documents/General/Deeds/Electronic%20Deed%20Index%20w.e.f.%20%2020.2.2018%20DO%20NOT%20DESTROY/DP1096%20CA1246%20Consultancy%20Services%20Agreement%20Consultancy%20Services%20Agreement%20%20Local%20Footfall%20Tracker?csf=1&amp;web=1&amp;e=2CjYw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3FA1-618B-45C3-B67A-21C3DF702022}">
  <dimension ref="A1:GA201"/>
  <sheetViews>
    <sheetView tabSelected="1" zoomScale="70" zoomScaleNormal="70" workbookViewId="0">
      <pane ySplit="1" topLeftCell="A2" activePane="bottomLeft" state="frozen"/>
      <selection pane="bottomLeft" activeCell="B213" sqref="B213"/>
    </sheetView>
  </sheetViews>
  <sheetFormatPr defaultColWidth="9.44140625" defaultRowHeight="15"/>
  <cols>
    <col min="1" max="1" width="26.5546875" style="17" customWidth="1"/>
    <col min="2" max="2" width="60.33203125" style="17" bestFit="1" customWidth="1"/>
    <col min="3" max="3" width="56.44140625" style="17" customWidth="1"/>
    <col min="4" max="4" width="24.33203125" style="335" customWidth="1"/>
    <col min="5" max="5" width="20.5546875" style="335" customWidth="1"/>
    <col min="6" max="6" width="22.44140625" style="17" customWidth="1"/>
    <col min="7" max="7" width="22.5546875" style="17" customWidth="1"/>
    <col min="8" max="8" width="29.5546875" style="17" customWidth="1"/>
    <col min="9" max="9" width="26.5546875" style="17" customWidth="1"/>
    <col min="10" max="10" width="64.44140625" style="17" customWidth="1"/>
    <col min="11" max="11" width="31.5546875" style="17" bestFit="1" customWidth="1"/>
    <col min="12" max="12" width="42.44140625" style="17" customWidth="1"/>
    <col min="13" max="13" width="31.44140625" style="17" customWidth="1"/>
    <col min="14" max="14" width="32.5546875" style="17" customWidth="1"/>
    <col min="15" max="15" width="39.44140625" style="17" customWidth="1"/>
    <col min="16" max="16" width="37.6640625" style="17" customWidth="1"/>
    <col min="17" max="17" width="26.44140625" style="286" customWidth="1"/>
    <col min="18" max="18" width="36" style="286" customWidth="1"/>
    <col min="19" max="19" width="35.44140625" style="286" customWidth="1"/>
    <col min="20" max="20" width="29.5546875" style="17" customWidth="1"/>
    <col min="21" max="21" width="38" style="17" customWidth="1"/>
    <col min="22" max="22" width="23.44140625" style="17" customWidth="1"/>
    <col min="23" max="23" width="27.44140625" style="321" customWidth="1"/>
    <col min="24" max="24" width="31.5546875" style="17" customWidth="1"/>
    <col min="25" max="25" width="29.5546875" style="17" customWidth="1"/>
    <col min="26" max="26" width="14.5546875" style="17" customWidth="1"/>
    <col min="27" max="28" width="19.44140625" style="17" customWidth="1"/>
    <col min="29" max="29" width="18.5546875" style="17" bestFit="1" customWidth="1"/>
    <col min="30" max="30" width="15" style="17" bestFit="1" customWidth="1"/>
    <col min="31" max="32" width="9.44140625" style="17"/>
    <col min="33" max="34" width="15" style="17" bestFit="1" customWidth="1"/>
    <col min="35" max="35" width="14" style="17" bestFit="1" customWidth="1"/>
    <col min="36" max="36" width="14.44140625" style="17" bestFit="1" customWidth="1"/>
    <col min="37" max="37" width="15.5546875" style="17" bestFit="1" customWidth="1"/>
    <col min="38" max="38" width="9.44140625" style="17"/>
    <col min="39" max="40" width="12.5546875" style="17" bestFit="1" customWidth="1"/>
    <col min="41" max="16384" width="9.44140625" style="17"/>
  </cols>
  <sheetData>
    <row r="1" spans="1:183" ht="62.25" customHeight="1">
      <c r="A1" s="11" t="s">
        <v>108</v>
      </c>
      <c r="B1" s="11" t="s">
        <v>109</v>
      </c>
      <c r="C1" s="11" t="s">
        <v>110</v>
      </c>
      <c r="D1" s="12" t="s">
        <v>111</v>
      </c>
      <c r="E1" s="12" t="s">
        <v>112</v>
      </c>
      <c r="F1" s="11" t="s">
        <v>113</v>
      </c>
      <c r="G1" s="13" t="s">
        <v>114</v>
      </c>
      <c r="H1" s="13" t="s">
        <v>115</v>
      </c>
      <c r="I1" s="14" t="s">
        <v>116</v>
      </c>
      <c r="J1" s="15" t="s">
        <v>117</v>
      </c>
      <c r="K1" s="11" t="s">
        <v>118</v>
      </c>
      <c r="L1" s="11" t="s">
        <v>119</v>
      </c>
      <c r="M1" s="11" t="s">
        <v>120</v>
      </c>
      <c r="N1" s="11" t="s">
        <v>121</v>
      </c>
      <c r="O1" s="11" t="s">
        <v>122</v>
      </c>
      <c r="P1" s="11" t="s">
        <v>123</v>
      </c>
      <c r="Q1" s="16" t="s">
        <v>124</v>
      </c>
      <c r="R1" s="16" t="s">
        <v>125</v>
      </c>
      <c r="S1" s="16" t="s">
        <v>126</v>
      </c>
      <c r="T1" s="11" t="s">
        <v>127</v>
      </c>
      <c r="U1" s="11" t="s">
        <v>128</v>
      </c>
      <c r="V1" s="14" t="s">
        <v>129</v>
      </c>
      <c r="W1" s="14" t="s">
        <v>130</v>
      </c>
      <c r="X1" s="14" t="s">
        <v>131</v>
      </c>
      <c r="Y1" s="14" t="s">
        <v>132</v>
      </c>
      <c r="Z1" s="14" t="s">
        <v>133</v>
      </c>
      <c r="AA1" s="14" t="s">
        <v>134</v>
      </c>
      <c r="AB1" s="14" t="s">
        <v>135</v>
      </c>
      <c r="AC1" s="14" t="s">
        <v>136</v>
      </c>
    </row>
    <row r="2" spans="1:183">
      <c r="A2" s="18" t="s">
        <v>137</v>
      </c>
      <c r="B2" s="18" t="s">
        <v>138</v>
      </c>
      <c r="C2" s="18" t="s">
        <v>139</v>
      </c>
      <c r="D2" s="19">
        <v>43987</v>
      </c>
      <c r="E2" s="19">
        <v>46178</v>
      </c>
      <c r="F2" s="18" t="s">
        <v>140</v>
      </c>
      <c r="G2" s="20">
        <v>46178</v>
      </c>
      <c r="H2" s="21" t="s">
        <v>140</v>
      </c>
      <c r="I2" s="21" t="s">
        <v>141</v>
      </c>
      <c r="J2" s="18" t="s">
        <v>142</v>
      </c>
      <c r="K2" s="21" t="s">
        <v>143</v>
      </c>
      <c r="L2" s="22" t="s">
        <v>144</v>
      </c>
      <c r="M2" s="18" t="s">
        <v>145</v>
      </c>
      <c r="N2" s="18" t="s">
        <v>146</v>
      </c>
      <c r="O2" s="21" t="s">
        <v>147</v>
      </c>
      <c r="P2" s="21" t="s">
        <v>148</v>
      </c>
      <c r="Q2" s="23" t="s">
        <v>149</v>
      </c>
      <c r="R2" s="23" t="s">
        <v>149</v>
      </c>
      <c r="S2" s="24">
        <v>0</v>
      </c>
      <c r="T2" s="21" t="s">
        <v>150</v>
      </c>
      <c r="U2" s="21" t="s">
        <v>151</v>
      </c>
      <c r="V2" s="21" t="s">
        <v>140</v>
      </c>
      <c r="W2" s="21" t="s">
        <v>141</v>
      </c>
      <c r="X2" s="20">
        <f t="shared" ref="X2:Y5" si="0">DATE(YEAR(D2) + 3, MONTH(D2), DAY(D2))</f>
        <v>45082</v>
      </c>
      <c r="Y2" s="20">
        <f t="shared" si="0"/>
        <v>47274</v>
      </c>
      <c r="Z2" s="21" t="s">
        <v>141</v>
      </c>
      <c r="AA2" s="21" t="s">
        <v>152</v>
      </c>
      <c r="AB2" s="21" t="s">
        <v>141</v>
      </c>
      <c r="AC2" s="21" t="s">
        <v>153</v>
      </c>
    </row>
    <row r="3" spans="1:183" ht="60">
      <c r="A3" s="25" t="s">
        <v>154</v>
      </c>
      <c r="B3" s="25" t="s">
        <v>155</v>
      </c>
      <c r="C3" s="25" t="s">
        <v>156</v>
      </c>
      <c r="D3" s="26">
        <v>44204</v>
      </c>
      <c r="E3" s="26">
        <v>47490</v>
      </c>
      <c r="F3" s="25" t="s">
        <v>157</v>
      </c>
      <c r="G3" s="27">
        <v>47490</v>
      </c>
      <c r="H3" s="28" t="s">
        <v>140</v>
      </c>
      <c r="I3" s="29">
        <v>44750</v>
      </c>
      <c r="J3" s="30" t="s">
        <v>158</v>
      </c>
      <c r="K3" s="25"/>
      <c r="L3" s="25"/>
      <c r="M3" s="25" t="s">
        <v>159</v>
      </c>
      <c r="N3" s="25" t="s">
        <v>160</v>
      </c>
      <c r="O3" s="31" t="s">
        <v>161</v>
      </c>
      <c r="P3" s="32" t="s">
        <v>162</v>
      </c>
      <c r="Q3" s="33">
        <v>10500000</v>
      </c>
      <c r="R3" s="34" t="s">
        <v>141</v>
      </c>
      <c r="S3" s="34">
        <v>0</v>
      </c>
      <c r="T3" s="25" t="s">
        <v>150</v>
      </c>
      <c r="U3" s="25" t="s">
        <v>163</v>
      </c>
      <c r="V3" s="32" t="s">
        <v>140</v>
      </c>
      <c r="W3" s="35" t="s">
        <v>164</v>
      </c>
      <c r="X3" s="29">
        <f t="shared" si="0"/>
        <v>45299</v>
      </c>
      <c r="Y3" s="36">
        <f t="shared" si="0"/>
        <v>48586</v>
      </c>
      <c r="Z3" s="31" t="s">
        <v>141</v>
      </c>
      <c r="AA3" s="31" t="s">
        <v>165</v>
      </c>
      <c r="AB3" s="31" t="s">
        <v>165</v>
      </c>
      <c r="AC3" s="29" t="s">
        <v>166</v>
      </c>
    </row>
    <row r="4" spans="1:183" ht="45">
      <c r="A4" s="18" t="s">
        <v>167</v>
      </c>
      <c r="B4" s="18" t="s">
        <v>168</v>
      </c>
      <c r="C4" s="18" t="s">
        <v>169</v>
      </c>
      <c r="D4" s="37">
        <v>43815</v>
      </c>
      <c r="E4" s="19">
        <v>46372</v>
      </c>
      <c r="F4" s="18" t="s">
        <v>152</v>
      </c>
      <c r="G4" s="19">
        <v>46372</v>
      </c>
      <c r="H4" s="18" t="s">
        <v>140</v>
      </c>
      <c r="I4" s="20">
        <f>D4+730</f>
        <v>44545</v>
      </c>
      <c r="J4" s="18" t="s">
        <v>170</v>
      </c>
      <c r="K4" s="21" t="s">
        <v>152</v>
      </c>
      <c r="L4" s="22" t="s">
        <v>171</v>
      </c>
      <c r="M4" s="18" t="s">
        <v>172</v>
      </c>
      <c r="N4" s="18" t="s">
        <v>173</v>
      </c>
      <c r="O4" s="18" t="s">
        <v>174</v>
      </c>
      <c r="P4" s="18" t="s">
        <v>175</v>
      </c>
      <c r="Q4" s="23">
        <v>688655</v>
      </c>
      <c r="R4" s="23" t="s">
        <v>176</v>
      </c>
      <c r="S4" s="38">
        <v>0</v>
      </c>
      <c r="T4" s="18" t="s">
        <v>150</v>
      </c>
      <c r="U4" s="18" t="s">
        <v>163</v>
      </c>
      <c r="V4" s="18" t="s">
        <v>140</v>
      </c>
      <c r="W4" s="21" t="s">
        <v>141</v>
      </c>
      <c r="X4" s="20">
        <f t="shared" si="0"/>
        <v>44911</v>
      </c>
      <c r="Y4" s="20">
        <f t="shared" si="0"/>
        <v>47468</v>
      </c>
      <c r="Z4" s="21" t="s">
        <v>141</v>
      </c>
      <c r="AA4" s="21" t="s">
        <v>165</v>
      </c>
      <c r="AB4" s="21" t="s">
        <v>165</v>
      </c>
      <c r="AC4" s="20" t="s">
        <v>177</v>
      </c>
    </row>
    <row r="5" spans="1:183" ht="30">
      <c r="A5" s="39" t="s">
        <v>178</v>
      </c>
      <c r="B5" s="40" t="s">
        <v>179</v>
      </c>
      <c r="C5" s="41" t="s">
        <v>180</v>
      </c>
      <c r="D5" s="42">
        <v>44652</v>
      </c>
      <c r="E5" s="42">
        <v>45016</v>
      </c>
      <c r="F5" s="39" t="s">
        <v>152</v>
      </c>
      <c r="G5" s="43" t="s">
        <v>181</v>
      </c>
      <c r="H5" s="43" t="s">
        <v>157</v>
      </c>
      <c r="I5" s="44" t="s">
        <v>141</v>
      </c>
      <c r="J5" s="45" t="s">
        <v>182</v>
      </c>
      <c r="K5" s="39" t="s">
        <v>143</v>
      </c>
      <c r="L5" s="46">
        <v>5214716</v>
      </c>
      <c r="M5" s="39" t="s">
        <v>145</v>
      </c>
      <c r="N5" s="47" t="s">
        <v>183</v>
      </c>
      <c r="O5" s="44" t="s">
        <v>184</v>
      </c>
      <c r="P5" s="39" t="s">
        <v>185</v>
      </c>
      <c r="Q5" s="48" t="s">
        <v>186</v>
      </c>
      <c r="R5" s="48" t="s">
        <v>186</v>
      </c>
      <c r="S5" s="48">
        <v>0</v>
      </c>
      <c r="T5" s="39" t="s">
        <v>187</v>
      </c>
      <c r="U5" s="39" t="s">
        <v>163</v>
      </c>
      <c r="V5" s="39" t="s">
        <v>140</v>
      </c>
      <c r="W5" s="49"/>
      <c r="X5" s="50">
        <f t="shared" si="0"/>
        <v>45748</v>
      </c>
      <c r="Y5" s="51">
        <f t="shared" si="0"/>
        <v>46112</v>
      </c>
      <c r="Z5" s="44" t="s">
        <v>141</v>
      </c>
      <c r="AA5" s="44" t="s">
        <v>152</v>
      </c>
      <c r="AB5" s="44" t="s">
        <v>141</v>
      </c>
      <c r="AC5" s="44"/>
    </row>
    <row r="6" spans="1:183" ht="60">
      <c r="A6" s="52" t="s">
        <v>188</v>
      </c>
      <c r="B6" s="52" t="s">
        <v>189</v>
      </c>
      <c r="C6" s="52" t="s">
        <v>190</v>
      </c>
      <c r="D6" s="53">
        <v>44368</v>
      </c>
      <c r="E6" s="53">
        <v>45016</v>
      </c>
      <c r="F6" s="54" t="s">
        <v>152</v>
      </c>
      <c r="G6" s="55">
        <v>45016</v>
      </c>
      <c r="H6" s="56" t="s">
        <v>140</v>
      </c>
      <c r="I6" s="21" t="s">
        <v>141</v>
      </c>
      <c r="J6" s="57" t="s">
        <v>191</v>
      </c>
      <c r="K6" s="54" t="s">
        <v>143</v>
      </c>
      <c r="L6" s="58" t="s">
        <v>192</v>
      </c>
      <c r="M6" s="52" t="s">
        <v>145</v>
      </c>
      <c r="N6" s="52" t="s">
        <v>193</v>
      </c>
      <c r="O6" s="54" t="s">
        <v>194</v>
      </c>
      <c r="P6" s="52" t="s">
        <v>162</v>
      </c>
      <c r="Q6" s="52" t="s">
        <v>195</v>
      </c>
      <c r="R6" s="52" t="s">
        <v>195</v>
      </c>
      <c r="S6" s="59">
        <v>0</v>
      </c>
      <c r="T6" s="54" t="s">
        <v>196</v>
      </c>
      <c r="U6" s="54" t="s">
        <v>197</v>
      </c>
      <c r="V6" s="54" t="s">
        <v>140</v>
      </c>
      <c r="W6" s="60"/>
      <c r="X6" s="20">
        <f>DATE(YEAR(D6) + 3, MONTH(D6), DAY(D6))</f>
        <v>45464</v>
      </c>
      <c r="Y6" s="61">
        <f>DATE(YEAR(E6) + 6, MONTH(E6), DAY(E6))</f>
        <v>47208</v>
      </c>
      <c r="Z6" s="21" t="s">
        <v>141</v>
      </c>
      <c r="AA6" s="21" t="s">
        <v>152</v>
      </c>
      <c r="AB6" s="21" t="s">
        <v>141</v>
      </c>
      <c r="AC6" s="21"/>
    </row>
    <row r="7" spans="1:183" ht="60">
      <c r="A7" s="52" t="s">
        <v>198</v>
      </c>
      <c r="B7" s="52" t="s">
        <v>199</v>
      </c>
      <c r="C7" s="52" t="s">
        <v>200</v>
      </c>
      <c r="D7" s="53">
        <v>44368</v>
      </c>
      <c r="E7" s="53">
        <v>45016</v>
      </c>
      <c r="F7" s="54" t="s">
        <v>152</v>
      </c>
      <c r="G7" s="55">
        <v>45016</v>
      </c>
      <c r="H7" s="56" t="s">
        <v>140</v>
      </c>
      <c r="I7" s="21" t="s">
        <v>141</v>
      </c>
      <c r="J7" s="57" t="s">
        <v>201</v>
      </c>
      <c r="K7" s="54" t="s">
        <v>143</v>
      </c>
      <c r="L7" s="58" t="s">
        <v>202</v>
      </c>
      <c r="M7" s="52" t="s">
        <v>145</v>
      </c>
      <c r="N7" s="52" t="s">
        <v>193</v>
      </c>
      <c r="O7" s="54" t="s">
        <v>194</v>
      </c>
      <c r="P7" s="52" t="s">
        <v>162</v>
      </c>
      <c r="Q7" s="52" t="s">
        <v>195</v>
      </c>
      <c r="R7" s="52" t="s">
        <v>195</v>
      </c>
      <c r="S7" s="59">
        <v>0</v>
      </c>
      <c r="T7" s="54" t="s">
        <v>196</v>
      </c>
      <c r="U7" s="54" t="s">
        <v>197</v>
      </c>
      <c r="V7" s="54" t="s">
        <v>140</v>
      </c>
      <c r="W7" s="60"/>
      <c r="X7" s="20">
        <f>DATE(YEAR(D7) + 3, MONTH(D7), DAY(D7))</f>
        <v>45464</v>
      </c>
      <c r="Y7" s="61">
        <f>DATE(YEAR(E7) + 6, MONTH(E7), DAY(E7))</f>
        <v>47208</v>
      </c>
      <c r="Z7" s="21" t="s">
        <v>141</v>
      </c>
      <c r="AA7" s="21" t="s">
        <v>152</v>
      </c>
      <c r="AB7" s="21" t="s">
        <v>141</v>
      </c>
      <c r="AC7" s="21"/>
    </row>
    <row r="8" spans="1:183" ht="75">
      <c r="A8" s="52" t="s">
        <v>203</v>
      </c>
      <c r="B8" s="52" t="s">
        <v>204</v>
      </c>
      <c r="C8" s="52" t="s">
        <v>205</v>
      </c>
      <c r="D8" s="53">
        <v>44368</v>
      </c>
      <c r="E8" s="53">
        <v>45016</v>
      </c>
      <c r="F8" s="54" t="s">
        <v>152</v>
      </c>
      <c r="G8" s="53">
        <v>45016</v>
      </c>
      <c r="H8" s="56" t="s">
        <v>140</v>
      </c>
      <c r="I8" s="21" t="s">
        <v>141</v>
      </c>
      <c r="J8" s="57" t="s">
        <v>206</v>
      </c>
      <c r="K8" s="54" t="s">
        <v>143</v>
      </c>
      <c r="L8" s="54" t="s">
        <v>207</v>
      </c>
      <c r="M8" s="52" t="s">
        <v>145</v>
      </c>
      <c r="N8" s="52" t="s">
        <v>193</v>
      </c>
      <c r="O8" s="44" t="s">
        <v>194</v>
      </c>
      <c r="P8" s="52" t="s">
        <v>162</v>
      </c>
      <c r="Q8" s="18" t="s">
        <v>195</v>
      </c>
      <c r="R8" s="18" t="s">
        <v>195</v>
      </c>
      <c r="S8" s="59">
        <v>0</v>
      </c>
      <c r="T8" s="54" t="s">
        <v>196</v>
      </c>
      <c r="U8" s="54" t="s">
        <v>197</v>
      </c>
      <c r="V8" s="54" t="s">
        <v>140</v>
      </c>
      <c r="W8" s="60"/>
      <c r="X8" s="20">
        <f>DATE(YEAR(D8) + 3, MONTH(D8), DAY(D8))</f>
        <v>45464</v>
      </c>
      <c r="Y8" s="61">
        <f>DATE(YEAR(E8) + 6, MONTH(E8), DAY(E8))</f>
        <v>47208</v>
      </c>
      <c r="Z8" s="21" t="s">
        <v>141</v>
      </c>
      <c r="AA8" s="21" t="s">
        <v>152</v>
      </c>
      <c r="AB8" s="21" t="s">
        <v>141</v>
      </c>
      <c r="AC8" s="21"/>
    </row>
    <row r="9" spans="1:183" ht="84" customHeight="1">
      <c r="A9" s="52" t="s">
        <v>208</v>
      </c>
      <c r="B9" s="52" t="s">
        <v>209</v>
      </c>
      <c r="C9" s="52" t="s">
        <v>210</v>
      </c>
      <c r="D9" s="53">
        <v>44368</v>
      </c>
      <c r="E9" s="19">
        <v>45016</v>
      </c>
      <c r="F9" s="54" t="s">
        <v>152</v>
      </c>
      <c r="G9" s="53">
        <v>45016</v>
      </c>
      <c r="H9" s="56" t="s">
        <v>140</v>
      </c>
      <c r="I9" s="21" t="s">
        <v>141</v>
      </c>
      <c r="J9" s="57" t="s">
        <v>211</v>
      </c>
      <c r="K9" s="54" t="s">
        <v>143</v>
      </c>
      <c r="L9" s="54">
        <v>4421973</v>
      </c>
      <c r="M9" s="52" t="s">
        <v>145</v>
      </c>
      <c r="N9" s="52" t="s">
        <v>193</v>
      </c>
      <c r="O9" s="54" t="s">
        <v>194</v>
      </c>
      <c r="P9" s="52" t="s">
        <v>162</v>
      </c>
      <c r="Q9" s="18" t="s">
        <v>195</v>
      </c>
      <c r="R9" s="18" t="s">
        <v>195</v>
      </c>
      <c r="S9" s="59">
        <v>0</v>
      </c>
      <c r="T9" s="54" t="s">
        <v>196</v>
      </c>
      <c r="U9" s="54" t="s">
        <v>197</v>
      </c>
      <c r="V9" s="54" t="s">
        <v>140</v>
      </c>
      <c r="W9" s="60"/>
      <c r="X9" s="20">
        <f>DATE(YEAR(D9) + 3, MONTH(D9), DAY(D9))</f>
        <v>45464</v>
      </c>
      <c r="Y9" s="61">
        <f>DATE(YEAR(E9) + 6, MONTH(E9), DAY(E9))</f>
        <v>47208</v>
      </c>
      <c r="Z9" s="21" t="s">
        <v>141</v>
      </c>
      <c r="AA9" s="21" t="s">
        <v>152</v>
      </c>
      <c r="AB9" s="21" t="s">
        <v>141</v>
      </c>
      <c r="AC9" s="21"/>
    </row>
    <row r="10" spans="1:183" ht="45">
      <c r="A10" s="52" t="s">
        <v>212</v>
      </c>
      <c r="B10" s="52" t="s">
        <v>213</v>
      </c>
      <c r="C10" s="52" t="s">
        <v>214</v>
      </c>
      <c r="D10" s="62">
        <v>44470</v>
      </c>
      <c r="E10" s="62">
        <v>45200</v>
      </c>
      <c r="F10" s="52" t="s">
        <v>157</v>
      </c>
      <c r="G10" s="53">
        <v>45931</v>
      </c>
      <c r="H10" s="56" t="s">
        <v>157</v>
      </c>
      <c r="I10" s="20">
        <v>44743</v>
      </c>
      <c r="J10" s="63" t="s">
        <v>215</v>
      </c>
      <c r="K10" s="52"/>
      <c r="L10" s="64" t="s">
        <v>216</v>
      </c>
      <c r="M10" s="52" t="s">
        <v>159</v>
      </c>
      <c r="N10" s="52" t="s">
        <v>217</v>
      </c>
      <c r="O10" s="65" t="s">
        <v>161</v>
      </c>
      <c r="P10" s="54" t="s">
        <v>162</v>
      </c>
      <c r="Q10" s="66">
        <v>7500000</v>
      </c>
      <c r="R10" s="66">
        <v>30000000</v>
      </c>
      <c r="S10" s="67">
        <v>0</v>
      </c>
      <c r="T10" s="52" t="s">
        <v>150</v>
      </c>
      <c r="U10" s="68" t="s">
        <v>218</v>
      </c>
      <c r="V10" s="54" t="s">
        <v>157</v>
      </c>
      <c r="W10" s="21" t="s">
        <v>219</v>
      </c>
      <c r="X10" s="20">
        <v>45200</v>
      </c>
      <c r="Y10" s="61">
        <v>47027</v>
      </c>
      <c r="Z10" s="21" t="s">
        <v>141</v>
      </c>
      <c r="AA10" s="21" t="s">
        <v>165</v>
      </c>
      <c r="AB10" s="21" t="s">
        <v>165</v>
      </c>
      <c r="AC10" s="21" t="s">
        <v>166</v>
      </c>
    </row>
    <row r="11" spans="1:183" ht="45">
      <c r="A11" s="18" t="s">
        <v>220</v>
      </c>
      <c r="B11" s="18" t="s">
        <v>221</v>
      </c>
      <c r="C11" s="18" t="s">
        <v>222</v>
      </c>
      <c r="D11" s="19">
        <v>44837</v>
      </c>
      <c r="E11" s="19">
        <v>46297</v>
      </c>
      <c r="F11" s="18" t="s">
        <v>152</v>
      </c>
      <c r="G11" s="19">
        <v>46297</v>
      </c>
      <c r="H11" s="18" t="s">
        <v>157</v>
      </c>
      <c r="I11" s="19">
        <v>44986</v>
      </c>
      <c r="J11" s="18" t="s">
        <v>223</v>
      </c>
      <c r="K11" s="18" t="s">
        <v>143</v>
      </c>
      <c r="L11" s="18" t="s">
        <v>224</v>
      </c>
      <c r="M11" s="18" t="s">
        <v>159</v>
      </c>
      <c r="N11" s="18" t="s">
        <v>217</v>
      </c>
      <c r="O11" s="18" t="s">
        <v>161</v>
      </c>
      <c r="P11" s="18" t="s">
        <v>162</v>
      </c>
      <c r="Q11" s="66">
        <v>7500000</v>
      </c>
      <c r="R11" s="66">
        <v>30000000</v>
      </c>
      <c r="S11" s="69">
        <v>0</v>
      </c>
      <c r="T11" s="18" t="s">
        <v>150</v>
      </c>
      <c r="U11" s="70" t="s">
        <v>225</v>
      </c>
      <c r="V11" s="18" t="s">
        <v>157</v>
      </c>
      <c r="W11" s="18" t="s">
        <v>141</v>
      </c>
      <c r="X11" s="20">
        <f t="shared" ref="X11:Y18" si="1">DATE(YEAR(D11) + 3, MONTH(D11), DAY(D11))</f>
        <v>45933</v>
      </c>
      <c r="Y11" s="20">
        <f t="shared" si="1"/>
        <v>47393</v>
      </c>
      <c r="Z11" s="18"/>
      <c r="AA11" s="18"/>
      <c r="AB11" s="18"/>
      <c r="AC11" s="18" t="s">
        <v>166</v>
      </c>
      <c r="AD11" s="71"/>
      <c r="AE11" s="72"/>
      <c r="AF11" s="72"/>
      <c r="AG11" s="71"/>
      <c r="AH11" s="71"/>
      <c r="AI11" s="71"/>
      <c r="AJ11" s="71"/>
      <c r="AK11" s="71"/>
      <c r="AL11" s="73"/>
      <c r="AM11" s="74"/>
      <c r="AN11" s="74"/>
      <c r="AO11" s="75"/>
      <c r="AP11" s="76"/>
      <c r="AQ11" s="76"/>
      <c r="AR11" s="77"/>
      <c r="AS11" s="73"/>
      <c r="AT11" s="73"/>
      <c r="AU11" s="73"/>
    </row>
    <row r="12" spans="1:183" ht="90">
      <c r="A12" s="18" t="s">
        <v>226</v>
      </c>
      <c r="B12" s="18" t="s">
        <v>227</v>
      </c>
      <c r="C12" s="18" t="s">
        <v>228</v>
      </c>
      <c r="D12" s="19">
        <v>44593</v>
      </c>
      <c r="E12" s="19">
        <v>45317</v>
      </c>
      <c r="F12" s="18" t="s">
        <v>152</v>
      </c>
      <c r="G12" s="19">
        <v>46048</v>
      </c>
      <c r="H12" s="18" t="s">
        <v>140</v>
      </c>
      <c r="I12" s="19">
        <v>45064</v>
      </c>
      <c r="J12" s="18" t="s">
        <v>229</v>
      </c>
      <c r="K12" s="18" t="s">
        <v>152</v>
      </c>
      <c r="L12" s="18" t="s">
        <v>230</v>
      </c>
      <c r="M12" s="18" t="s">
        <v>159</v>
      </c>
      <c r="N12" s="18" t="s">
        <v>231</v>
      </c>
      <c r="O12" s="18" t="s">
        <v>232</v>
      </c>
      <c r="P12" s="18" t="s">
        <v>233</v>
      </c>
      <c r="Q12" s="66">
        <v>5000000</v>
      </c>
      <c r="R12" s="66">
        <v>20000000</v>
      </c>
      <c r="S12" s="69">
        <v>0</v>
      </c>
      <c r="T12" s="18" t="s">
        <v>150</v>
      </c>
      <c r="U12" s="18" t="s">
        <v>234</v>
      </c>
      <c r="V12" s="18" t="s">
        <v>140</v>
      </c>
      <c r="W12" s="18" t="s">
        <v>141</v>
      </c>
      <c r="X12" s="20">
        <f t="shared" si="1"/>
        <v>45689</v>
      </c>
      <c r="Y12" s="20">
        <f t="shared" si="1"/>
        <v>46413</v>
      </c>
      <c r="Z12" s="18" t="s">
        <v>141</v>
      </c>
      <c r="AA12" s="18" t="s">
        <v>165</v>
      </c>
      <c r="AB12" s="18" t="s">
        <v>165</v>
      </c>
      <c r="AC12" s="18" t="s">
        <v>235</v>
      </c>
    </row>
    <row r="13" spans="1:183" ht="90">
      <c r="A13" s="78" t="s">
        <v>226</v>
      </c>
      <c r="B13" s="40" t="s">
        <v>236</v>
      </c>
      <c r="C13" s="40" t="s">
        <v>228</v>
      </c>
      <c r="D13" s="79">
        <v>44593</v>
      </c>
      <c r="E13" s="79">
        <v>45317</v>
      </c>
      <c r="F13" s="80" t="s">
        <v>152</v>
      </c>
      <c r="G13" s="79">
        <v>46048</v>
      </c>
      <c r="H13" s="81" t="s">
        <v>140</v>
      </c>
      <c r="I13" s="82">
        <v>45064</v>
      </c>
      <c r="J13" s="83" t="s">
        <v>237</v>
      </c>
      <c r="K13" s="40" t="s">
        <v>152</v>
      </c>
      <c r="L13" s="40" t="s">
        <v>238</v>
      </c>
      <c r="M13" s="40" t="s">
        <v>159</v>
      </c>
      <c r="N13" s="80" t="s">
        <v>231</v>
      </c>
      <c r="O13" s="78" t="s">
        <v>232</v>
      </c>
      <c r="P13" s="78" t="s">
        <v>233</v>
      </c>
      <c r="Q13" s="84">
        <v>5000000</v>
      </c>
      <c r="R13" s="84">
        <v>20000000</v>
      </c>
      <c r="S13" s="85">
        <v>0</v>
      </c>
      <c r="T13" s="78" t="s">
        <v>150</v>
      </c>
      <c r="U13" s="40" t="s">
        <v>234</v>
      </c>
      <c r="V13" s="40" t="s">
        <v>140</v>
      </c>
      <c r="W13" s="78" t="s">
        <v>141</v>
      </c>
      <c r="X13" s="50">
        <f t="shared" si="1"/>
        <v>45689</v>
      </c>
      <c r="Y13" s="51">
        <f t="shared" si="1"/>
        <v>46413</v>
      </c>
      <c r="Z13" s="78" t="s">
        <v>141</v>
      </c>
      <c r="AA13" s="78" t="s">
        <v>165</v>
      </c>
      <c r="AB13" s="78" t="s">
        <v>165</v>
      </c>
      <c r="AC13" s="78" t="s">
        <v>235</v>
      </c>
    </row>
    <row r="14" spans="1:183" ht="90">
      <c r="A14" s="65" t="s">
        <v>226</v>
      </c>
      <c r="B14" s="86" t="s">
        <v>236</v>
      </c>
      <c r="C14" s="86" t="s">
        <v>228</v>
      </c>
      <c r="D14" s="87">
        <v>44593</v>
      </c>
      <c r="E14" s="87">
        <v>45317</v>
      </c>
      <c r="F14" s="86" t="s">
        <v>152</v>
      </c>
      <c r="G14" s="88">
        <v>46048</v>
      </c>
      <c r="H14" s="89" t="s">
        <v>140</v>
      </c>
      <c r="I14" s="19">
        <v>45064</v>
      </c>
      <c r="J14" s="90" t="s">
        <v>239</v>
      </c>
      <c r="K14" s="86" t="s">
        <v>152</v>
      </c>
      <c r="L14" s="86" t="s">
        <v>230</v>
      </c>
      <c r="M14" s="86" t="s">
        <v>159</v>
      </c>
      <c r="N14" s="86" t="s">
        <v>231</v>
      </c>
      <c r="O14" s="86" t="s">
        <v>232</v>
      </c>
      <c r="P14" s="65" t="s">
        <v>233</v>
      </c>
      <c r="Q14" s="66">
        <v>5000000</v>
      </c>
      <c r="R14" s="66">
        <v>20000000</v>
      </c>
      <c r="S14" s="91">
        <v>0</v>
      </c>
      <c r="T14" s="65" t="s">
        <v>150</v>
      </c>
      <c r="U14" s="86" t="s">
        <v>234</v>
      </c>
      <c r="V14" s="86" t="s">
        <v>140</v>
      </c>
      <c r="W14" s="18" t="s">
        <v>141</v>
      </c>
      <c r="X14" s="92">
        <f t="shared" si="1"/>
        <v>45689</v>
      </c>
      <c r="Y14" s="93">
        <f t="shared" si="1"/>
        <v>46413</v>
      </c>
      <c r="Z14" s="65" t="s">
        <v>141</v>
      </c>
      <c r="AA14" s="65" t="s">
        <v>165</v>
      </c>
      <c r="AB14" s="65" t="s">
        <v>165</v>
      </c>
      <c r="AC14" s="65" t="s">
        <v>235</v>
      </c>
      <c r="AD14" s="71"/>
      <c r="AE14" s="72"/>
      <c r="AF14" s="72"/>
      <c r="AG14" s="71"/>
      <c r="AH14" s="71"/>
      <c r="AI14" s="71"/>
      <c r="AJ14" s="71"/>
      <c r="AK14" s="71"/>
      <c r="AL14" s="73"/>
      <c r="AM14" s="74"/>
      <c r="AN14" s="74"/>
      <c r="AO14" s="75"/>
      <c r="AP14" s="76"/>
      <c r="AQ14" s="76"/>
      <c r="AR14" s="77"/>
      <c r="AS14" s="73"/>
      <c r="AT14" s="73"/>
      <c r="AU14" s="73"/>
    </row>
    <row r="15" spans="1:183" ht="90">
      <c r="A15" s="86" t="s">
        <v>226</v>
      </c>
      <c r="B15" s="86" t="s">
        <v>227</v>
      </c>
      <c r="C15" s="86" t="s">
        <v>228</v>
      </c>
      <c r="D15" s="87">
        <v>44593</v>
      </c>
      <c r="E15" s="87">
        <v>45317</v>
      </c>
      <c r="F15" s="86" t="s">
        <v>152</v>
      </c>
      <c r="G15" s="87">
        <v>46048</v>
      </c>
      <c r="H15" s="94" t="s">
        <v>140</v>
      </c>
      <c r="I15" s="19">
        <v>45064</v>
      </c>
      <c r="J15" s="90" t="s">
        <v>240</v>
      </c>
      <c r="K15" s="86" t="s">
        <v>152</v>
      </c>
      <c r="L15" s="86" t="s">
        <v>241</v>
      </c>
      <c r="M15" s="86" t="s">
        <v>159</v>
      </c>
      <c r="N15" s="52" t="s">
        <v>231</v>
      </c>
      <c r="O15" s="52" t="s">
        <v>232</v>
      </c>
      <c r="P15" s="86" t="s">
        <v>233</v>
      </c>
      <c r="Q15" s="66">
        <v>5000000</v>
      </c>
      <c r="R15" s="66">
        <v>20000000</v>
      </c>
      <c r="S15" s="91">
        <v>0</v>
      </c>
      <c r="T15" s="65" t="s">
        <v>150</v>
      </c>
      <c r="U15" s="86" t="s">
        <v>234</v>
      </c>
      <c r="V15" s="86" t="s">
        <v>140</v>
      </c>
      <c r="W15" s="65" t="s">
        <v>141</v>
      </c>
      <c r="X15" s="92">
        <f t="shared" si="1"/>
        <v>45689</v>
      </c>
      <c r="Y15" s="93">
        <f t="shared" si="1"/>
        <v>46413</v>
      </c>
      <c r="Z15" s="65" t="s">
        <v>141</v>
      </c>
      <c r="AA15" s="65" t="s">
        <v>165</v>
      </c>
      <c r="AB15" s="65" t="s">
        <v>165</v>
      </c>
      <c r="AC15" s="90" t="s">
        <v>235</v>
      </c>
      <c r="AD15" s="71"/>
      <c r="AE15" s="72"/>
      <c r="AF15" s="72"/>
      <c r="AG15" s="71"/>
      <c r="AH15" s="71"/>
      <c r="AI15" s="71"/>
      <c r="AJ15" s="71"/>
      <c r="AK15" s="71"/>
      <c r="AL15" s="73"/>
      <c r="AM15" s="74"/>
      <c r="AN15" s="74"/>
      <c r="AO15" s="75"/>
      <c r="AP15" s="76"/>
      <c r="AQ15" s="76"/>
      <c r="AR15" s="77"/>
      <c r="AS15" s="73"/>
      <c r="AT15" s="73"/>
      <c r="AU15" s="73"/>
    </row>
    <row r="16" spans="1:183" ht="90">
      <c r="A16" s="18" t="s">
        <v>226</v>
      </c>
      <c r="B16" s="18" t="s">
        <v>227</v>
      </c>
      <c r="C16" s="18" t="s">
        <v>228</v>
      </c>
      <c r="D16" s="19">
        <v>44593</v>
      </c>
      <c r="E16" s="19">
        <v>45317</v>
      </c>
      <c r="F16" s="18" t="s">
        <v>152</v>
      </c>
      <c r="G16" s="19">
        <v>46048</v>
      </c>
      <c r="H16" s="95" t="s">
        <v>140</v>
      </c>
      <c r="I16" s="19">
        <v>45064</v>
      </c>
      <c r="J16" s="96" t="s">
        <v>242</v>
      </c>
      <c r="K16" s="18" t="s">
        <v>152</v>
      </c>
      <c r="L16" s="18">
        <v>1383511</v>
      </c>
      <c r="M16" s="18" t="s">
        <v>159</v>
      </c>
      <c r="N16" s="78" t="s">
        <v>231</v>
      </c>
      <c r="O16" s="65" t="s">
        <v>232</v>
      </c>
      <c r="P16" s="18" t="s">
        <v>233</v>
      </c>
      <c r="Q16" s="66">
        <v>5000000</v>
      </c>
      <c r="R16" s="66">
        <v>20000000</v>
      </c>
      <c r="S16" s="69">
        <v>0</v>
      </c>
      <c r="T16" s="18" t="s">
        <v>150</v>
      </c>
      <c r="U16" s="18" t="s">
        <v>234</v>
      </c>
      <c r="V16" s="18" t="s">
        <v>140</v>
      </c>
      <c r="W16" s="18" t="s">
        <v>141</v>
      </c>
      <c r="X16" s="20">
        <f t="shared" si="1"/>
        <v>45689</v>
      </c>
      <c r="Y16" s="20">
        <f t="shared" si="1"/>
        <v>46413</v>
      </c>
      <c r="Z16" s="18" t="s">
        <v>141</v>
      </c>
      <c r="AA16" s="18" t="s">
        <v>165</v>
      </c>
      <c r="AB16" s="18" t="s">
        <v>165</v>
      </c>
      <c r="AC16" s="18" t="s">
        <v>235</v>
      </c>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row>
    <row r="17" spans="1:183" ht="45">
      <c r="A17" s="21" t="s">
        <v>243</v>
      </c>
      <c r="B17" s="18" t="s">
        <v>244</v>
      </c>
      <c r="C17" s="18" t="s">
        <v>245</v>
      </c>
      <c r="D17" s="98">
        <v>44593</v>
      </c>
      <c r="E17" s="98">
        <v>45322</v>
      </c>
      <c r="F17" s="21" t="s">
        <v>165</v>
      </c>
      <c r="G17" s="20">
        <v>46418</v>
      </c>
      <c r="H17" s="56" t="s">
        <v>140</v>
      </c>
      <c r="I17" s="20">
        <v>45078</v>
      </c>
      <c r="J17" s="99" t="s">
        <v>246</v>
      </c>
      <c r="K17" s="21" t="s">
        <v>152</v>
      </c>
      <c r="L17" s="21">
        <v>2594504</v>
      </c>
      <c r="M17" s="21" t="s">
        <v>159</v>
      </c>
      <c r="N17" s="21" t="s">
        <v>247</v>
      </c>
      <c r="O17" s="21" t="s">
        <v>174</v>
      </c>
      <c r="P17" s="21" t="s">
        <v>248</v>
      </c>
      <c r="Q17" s="24">
        <v>4000000</v>
      </c>
      <c r="R17" s="24">
        <v>20000000</v>
      </c>
      <c r="S17" s="24">
        <v>0</v>
      </c>
      <c r="T17" s="21" t="s">
        <v>150</v>
      </c>
      <c r="U17" s="21" t="s">
        <v>163</v>
      </c>
      <c r="V17" s="21" t="s">
        <v>140</v>
      </c>
      <c r="W17" s="60"/>
      <c r="X17" s="20">
        <f t="shared" si="1"/>
        <v>45689</v>
      </c>
      <c r="Y17" s="20">
        <f t="shared" si="1"/>
        <v>46418</v>
      </c>
      <c r="Z17" s="21" t="s">
        <v>141</v>
      </c>
      <c r="AA17" s="20" t="s">
        <v>165</v>
      </c>
      <c r="AB17" s="21" t="s">
        <v>165</v>
      </c>
      <c r="AC17" s="21" t="s">
        <v>249</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row>
    <row r="18" spans="1:183" ht="30">
      <c r="A18" s="40" t="s">
        <v>250</v>
      </c>
      <c r="B18" s="40" t="s">
        <v>251</v>
      </c>
      <c r="C18" s="40" t="s">
        <v>251</v>
      </c>
      <c r="D18" s="100">
        <v>44287</v>
      </c>
      <c r="E18" s="100">
        <v>45382</v>
      </c>
      <c r="F18" s="40" t="s">
        <v>252</v>
      </c>
      <c r="G18" s="79">
        <v>46843</v>
      </c>
      <c r="H18" s="81" t="s">
        <v>157</v>
      </c>
      <c r="I18" s="20">
        <v>45078</v>
      </c>
      <c r="J18" s="83" t="s">
        <v>253</v>
      </c>
      <c r="K18" s="44" t="s">
        <v>152</v>
      </c>
      <c r="L18" s="101" t="s">
        <v>254</v>
      </c>
      <c r="M18" s="40" t="s">
        <v>159</v>
      </c>
      <c r="N18" s="40" t="s">
        <v>255</v>
      </c>
      <c r="O18" s="102" t="s">
        <v>256</v>
      </c>
      <c r="P18" s="40" t="s">
        <v>175</v>
      </c>
      <c r="Q18" s="23">
        <v>2075000.34</v>
      </c>
      <c r="R18" s="23">
        <v>14525002.380000001</v>
      </c>
      <c r="S18" s="103"/>
      <c r="T18" s="40" t="s">
        <v>150</v>
      </c>
      <c r="U18" s="40" t="s">
        <v>163</v>
      </c>
      <c r="V18" s="40" t="s">
        <v>157</v>
      </c>
      <c r="W18" s="44" t="s">
        <v>141</v>
      </c>
      <c r="X18" s="50">
        <f t="shared" si="1"/>
        <v>45383</v>
      </c>
      <c r="Y18" s="51">
        <f t="shared" si="1"/>
        <v>46477</v>
      </c>
      <c r="Z18" s="44" t="s">
        <v>141</v>
      </c>
      <c r="AA18" s="44" t="s">
        <v>165</v>
      </c>
      <c r="AB18" s="44" t="s">
        <v>165</v>
      </c>
      <c r="AC18" s="78" t="s">
        <v>257</v>
      </c>
    </row>
    <row r="19" spans="1:183" ht="30">
      <c r="A19" s="40" t="s">
        <v>258</v>
      </c>
      <c r="B19" s="40" t="s">
        <v>259</v>
      </c>
      <c r="C19" s="40" t="s">
        <v>259</v>
      </c>
      <c r="D19" s="100">
        <v>43882</v>
      </c>
      <c r="E19" s="79">
        <v>45343</v>
      </c>
      <c r="F19" s="40" t="s">
        <v>152</v>
      </c>
      <c r="G19" s="79">
        <v>45343</v>
      </c>
      <c r="H19" s="81" t="s">
        <v>157</v>
      </c>
      <c r="I19" s="20">
        <f>D19+730</f>
        <v>44612</v>
      </c>
      <c r="J19" s="83" t="s">
        <v>260</v>
      </c>
      <c r="K19" s="78" t="s">
        <v>143</v>
      </c>
      <c r="L19" s="104" t="s">
        <v>261</v>
      </c>
      <c r="M19" s="83" t="s">
        <v>159</v>
      </c>
      <c r="N19" s="40" t="s">
        <v>262</v>
      </c>
      <c r="O19" s="40" t="s">
        <v>174</v>
      </c>
      <c r="P19" s="40" t="s">
        <v>233</v>
      </c>
      <c r="Q19" s="23">
        <v>2500000</v>
      </c>
      <c r="R19" s="23">
        <v>10000000</v>
      </c>
      <c r="S19" s="103">
        <v>0</v>
      </c>
      <c r="T19" s="40" t="s">
        <v>150</v>
      </c>
      <c r="U19" s="40" t="s">
        <v>163</v>
      </c>
      <c r="V19" s="97" t="s">
        <v>157</v>
      </c>
      <c r="W19" s="44" t="s">
        <v>141</v>
      </c>
      <c r="X19" s="50">
        <f>DATE(YEAR(D21) + 3, MONTH(D21), DAY(D21))</f>
        <v>45889</v>
      </c>
      <c r="Y19" s="51">
        <f>DATE(YEAR(E19) + 3, MONTH(E19), DAY(E19))</f>
        <v>46439</v>
      </c>
      <c r="Z19" s="44" t="s">
        <v>141</v>
      </c>
      <c r="AA19" s="44" t="s">
        <v>152</v>
      </c>
      <c r="AB19" s="44" t="s">
        <v>141</v>
      </c>
      <c r="AC19" s="50" t="s">
        <v>263</v>
      </c>
    </row>
    <row r="20" spans="1:183" ht="75">
      <c r="A20" s="52" t="s">
        <v>264</v>
      </c>
      <c r="B20" s="52" t="s">
        <v>265</v>
      </c>
      <c r="C20" s="52" t="s">
        <v>266</v>
      </c>
      <c r="D20" s="53">
        <v>44144</v>
      </c>
      <c r="E20" s="53">
        <v>45961</v>
      </c>
      <c r="F20" s="52" t="s">
        <v>152</v>
      </c>
      <c r="G20" s="53">
        <v>45961</v>
      </c>
      <c r="H20" s="56" t="s">
        <v>140</v>
      </c>
      <c r="I20" s="20">
        <v>45078</v>
      </c>
      <c r="J20" s="57" t="s">
        <v>267</v>
      </c>
      <c r="K20" s="18" t="s">
        <v>152</v>
      </c>
      <c r="L20" s="105" t="s">
        <v>268</v>
      </c>
      <c r="M20" s="57" t="s">
        <v>159</v>
      </c>
      <c r="N20" s="52" t="s">
        <v>247</v>
      </c>
      <c r="O20" s="52" t="s">
        <v>269</v>
      </c>
      <c r="P20" s="52" t="s">
        <v>270</v>
      </c>
      <c r="Q20" s="23">
        <v>1800000</v>
      </c>
      <c r="R20" s="23">
        <v>9000000</v>
      </c>
      <c r="S20" s="67">
        <v>0</v>
      </c>
      <c r="T20" s="54" t="s">
        <v>150</v>
      </c>
      <c r="U20" s="54" t="s">
        <v>163</v>
      </c>
      <c r="V20" s="21" t="s">
        <v>140</v>
      </c>
      <c r="W20" s="21" t="s">
        <v>141</v>
      </c>
      <c r="X20" s="20">
        <f>DATE(YEAR(D20) + 3, MONTH(D20), DAY(D20))</f>
        <v>45239</v>
      </c>
      <c r="Y20" s="20">
        <f>DATE(YEAR(E20) + 3, MONTH(E20), DAY(E20))</f>
        <v>47057</v>
      </c>
      <c r="Z20" s="21" t="s">
        <v>141</v>
      </c>
      <c r="AA20" s="21" t="s">
        <v>165</v>
      </c>
      <c r="AB20" s="21" t="s">
        <v>165</v>
      </c>
      <c r="AC20" s="20" t="s">
        <v>249</v>
      </c>
    </row>
    <row r="21" spans="1:183" ht="43.2">
      <c r="A21" s="106" t="s">
        <v>271</v>
      </c>
      <c r="B21" s="86" t="s">
        <v>272</v>
      </c>
      <c r="C21" s="107" t="s">
        <v>273</v>
      </c>
      <c r="D21" s="108">
        <v>44793</v>
      </c>
      <c r="E21" s="108">
        <v>45450</v>
      </c>
      <c r="F21" s="106" t="s">
        <v>152</v>
      </c>
      <c r="G21" s="109">
        <v>45450</v>
      </c>
      <c r="H21" s="110" t="s">
        <v>140</v>
      </c>
      <c r="I21" s="20">
        <v>45158</v>
      </c>
      <c r="J21" s="111" t="s">
        <v>274</v>
      </c>
      <c r="K21" s="106" t="s">
        <v>152</v>
      </c>
      <c r="L21" s="32">
        <v>482405</v>
      </c>
      <c r="M21" s="106" t="s">
        <v>159</v>
      </c>
      <c r="N21" s="106" t="s">
        <v>275</v>
      </c>
      <c r="O21" s="106" t="s">
        <v>256</v>
      </c>
      <c r="P21" s="106" t="s">
        <v>276</v>
      </c>
      <c r="Q21" s="24">
        <v>7193233</v>
      </c>
      <c r="R21" s="24">
        <v>7193233</v>
      </c>
      <c r="S21" s="112">
        <v>0</v>
      </c>
      <c r="T21" s="106" t="s">
        <v>150</v>
      </c>
      <c r="U21" s="106" t="s">
        <v>163</v>
      </c>
      <c r="V21" s="113" t="s">
        <v>140</v>
      </c>
      <c r="W21" s="114" t="s">
        <v>141</v>
      </c>
      <c r="X21" s="115" t="s">
        <v>141</v>
      </c>
      <c r="Y21" s="115" t="s">
        <v>141</v>
      </c>
      <c r="Z21" s="115" t="s">
        <v>141</v>
      </c>
      <c r="AA21" s="115" t="s">
        <v>141</v>
      </c>
      <c r="AB21" s="115" t="s">
        <v>141</v>
      </c>
      <c r="AC21" s="113" t="s">
        <v>277</v>
      </c>
    </row>
    <row r="22" spans="1:183" ht="30">
      <c r="A22" s="86">
        <v>58650</v>
      </c>
      <c r="B22" s="86" t="s">
        <v>278</v>
      </c>
      <c r="C22" s="86" t="s">
        <v>279</v>
      </c>
      <c r="D22" s="87">
        <v>45017</v>
      </c>
      <c r="E22" s="87">
        <v>46477</v>
      </c>
      <c r="F22" s="86" t="s">
        <v>165</v>
      </c>
      <c r="G22" s="88">
        <v>47938</v>
      </c>
      <c r="H22" s="89" t="s">
        <v>157</v>
      </c>
      <c r="I22" s="19">
        <v>45078</v>
      </c>
      <c r="J22" s="90" t="s">
        <v>280</v>
      </c>
      <c r="K22" s="106" t="s">
        <v>152</v>
      </c>
      <c r="L22" s="25">
        <v>3768856</v>
      </c>
      <c r="M22" s="86" t="s">
        <v>159</v>
      </c>
      <c r="N22" s="86" t="s">
        <v>281</v>
      </c>
      <c r="O22" s="86" t="s">
        <v>256</v>
      </c>
      <c r="P22" s="86" t="s">
        <v>175</v>
      </c>
      <c r="Q22" s="23">
        <v>1250000</v>
      </c>
      <c r="R22" s="23">
        <v>10000000</v>
      </c>
      <c r="S22" s="116">
        <v>0</v>
      </c>
      <c r="T22" s="86" t="s">
        <v>150</v>
      </c>
      <c r="U22" s="86" t="s">
        <v>163</v>
      </c>
      <c r="V22" s="113" t="s">
        <v>157</v>
      </c>
      <c r="W22" s="106" t="s">
        <v>141</v>
      </c>
      <c r="X22" s="92">
        <f>DATE(YEAR(D22) + 3, MONTH(D22), DAY(D22))</f>
        <v>46113</v>
      </c>
      <c r="Y22" s="92">
        <f>DATE(YEAR(E22) + 3, MONTH(E22), DAY(E22))</f>
        <v>47573</v>
      </c>
      <c r="Z22" s="92" t="s">
        <v>141</v>
      </c>
      <c r="AA22" s="113" t="s">
        <v>152</v>
      </c>
      <c r="AB22" s="113" t="s">
        <v>141</v>
      </c>
      <c r="AC22" s="92" t="s">
        <v>249</v>
      </c>
    </row>
    <row r="23" spans="1:183" ht="60">
      <c r="A23" s="106" t="s">
        <v>282</v>
      </c>
      <c r="B23" s="86" t="s">
        <v>283</v>
      </c>
      <c r="C23" s="86" t="s">
        <v>284</v>
      </c>
      <c r="D23" s="108">
        <v>44713</v>
      </c>
      <c r="E23" s="108">
        <v>48365</v>
      </c>
      <c r="F23" s="106" t="s">
        <v>152</v>
      </c>
      <c r="G23" s="93">
        <v>45111</v>
      </c>
      <c r="H23" s="110" t="s">
        <v>140</v>
      </c>
      <c r="I23" s="92">
        <v>44999</v>
      </c>
      <c r="J23" s="111" t="s">
        <v>285</v>
      </c>
      <c r="K23" s="106" t="s">
        <v>152</v>
      </c>
      <c r="L23" s="106" t="s">
        <v>286</v>
      </c>
      <c r="M23" s="106" t="s">
        <v>159</v>
      </c>
      <c r="N23" s="106" t="s">
        <v>287</v>
      </c>
      <c r="O23" s="113" t="s">
        <v>288</v>
      </c>
      <c r="P23" s="106" t="s">
        <v>162</v>
      </c>
      <c r="Q23" s="117">
        <f>SUM(R23/10)</f>
        <v>400024.6</v>
      </c>
      <c r="R23" s="117">
        <v>4000246</v>
      </c>
      <c r="S23" s="112">
        <v>0</v>
      </c>
      <c r="T23" s="106" t="s">
        <v>150</v>
      </c>
      <c r="U23" s="106" t="s">
        <v>163</v>
      </c>
      <c r="V23" s="113" t="s">
        <v>140</v>
      </c>
      <c r="W23" s="118"/>
      <c r="X23" s="92">
        <f>DATE(YEAR(D23) + 3, MONTH(D23), DAY(D23))</f>
        <v>45809</v>
      </c>
      <c r="Y23" s="93">
        <f>DATE(YEAR(E23) + 3, MONTH(E23), DAY(E23))</f>
        <v>49460</v>
      </c>
      <c r="Z23" s="113" t="s">
        <v>165</v>
      </c>
      <c r="AA23" s="92" t="s">
        <v>165</v>
      </c>
      <c r="AB23" s="113" t="s">
        <v>165</v>
      </c>
      <c r="AC23" s="113" t="s">
        <v>289</v>
      </c>
    </row>
    <row r="24" spans="1:183" ht="75">
      <c r="A24" s="18" t="s">
        <v>290</v>
      </c>
      <c r="B24" s="18" t="s">
        <v>291</v>
      </c>
      <c r="C24" s="18" t="s">
        <v>292</v>
      </c>
      <c r="D24" s="19">
        <v>42769</v>
      </c>
      <c r="E24" s="19">
        <v>44713</v>
      </c>
      <c r="F24" s="18" t="s">
        <v>152</v>
      </c>
      <c r="G24" s="19">
        <v>44713</v>
      </c>
      <c r="H24" s="18" t="s">
        <v>157</v>
      </c>
      <c r="I24" s="20" t="s">
        <v>293</v>
      </c>
      <c r="J24" s="18" t="s">
        <v>294</v>
      </c>
      <c r="K24" s="18" t="s">
        <v>143</v>
      </c>
      <c r="L24" s="105" t="s">
        <v>295</v>
      </c>
      <c r="M24" s="18" t="s">
        <v>159</v>
      </c>
      <c r="N24" s="18" t="s">
        <v>296</v>
      </c>
      <c r="O24" s="18" t="s">
        <v>256</v>
      </c>
      <c r="P24" s="18" t="s">
        <v>175</v>
      </c>
      <c r="Q24" s="23">
        <v>4000000</v>
      </c>
      <c r="R24" s="23">
        <v>4000000</v>
      </c>
      <c r="S24" s="38">
        <v>0</v>
      </c>
      <c r="T24" s="18" t="s">
        <v>150</v>
      </c>
      <c r="U24" s="18" t="s">
        <v>163</v>
      </c>
      <c r="V24" s="18" t="s">
        <v>157</v>
      </c>
      <c r="W24" s="18" t="s">
        <v>297</v>
      </c>
      <c r="X24" s="20">
        <f t="shared" ref="X24:Y36" si="2">DATE(YEAR(D24) + 3, MONTH(D24), DAY(D24))</f>
        <v>43864</v>
      </c>
      <c r="Y24" s="20">
        <f>(DATE(YEAR(E24) +6, MONTH(E24), DAY(E24)))</f>
        <v>46905</v>
      </c>
      <c r="Z24" s="21" t="s">
        <v>141</v>
      </c>
      <c r="AA24" s="21" t="s">
        <v>152</v>
      </c>
      <c r="AB24" s="21" t="s">
        <v>141</v>
      </c>
      <c r="AC24" s="20" t="s">
        <v>257</v>
      </c>
    </row>
    <row r="25" spans="1:183" ht="45">
      <c r="A25" s="119" t="s">
        <v>298</v>
      </c>
      <c r="B25" s="119" t="s">
        <v>299</v>
      </c>
      <c r="C25" s="119" t="s">
        <v>300</v>
      </c>
      <c r="D25" s="120">
        <v>44307</v>
      </c>
      <c r="E25" s="120">
        <v>45402</v>
      </c>
      <c r="F25" s="44" t="s">
        <v>301</v>
      </c>
      <c r="G25" s="50">
        <v>45402</v>
      </c>
      <c r="H25" s="43" t="s">
        <v>157</v>
      </c>
      <c r="I25" s="50">
        <v>45078</v>
      </c>
      <c r="J25" s="121" t="s">
        <v>302</v>
      </c>
      <c r="K25" s="78" t="s">
        <v>152</v>
      </c>
      <c r="L25" s="122" t="s">
        <v>303</v>
      </c>
      <c r="M25" s="83" t="s">
        <v>159</v>
      </c>
      <c r="N25" s="119" t="s">
        <v>304</v>
      </c>
      <c r="O25" s="123" t="s">
        <v>305</v>
      </c>
      <c r="P25" s="44" t="s">
        <v>148</v>
      </c>
      <c r="Q25" s="124">
        <v>1300000</v>
      </c>
      <c r="R25" s="124">
        <v>4000000</v>
      </c>
      <c r="S25" s="125">
        <v>0</v>
      </c>
      <c r="T25" s="78" t="s">
        <v>150</v>
      </c>
      <c r="U25" s="83" t="s">
        <v>163</v>
      </c>
      <c r="V25" s="126" t="s">
        <v>157</v>
      </c>
      <c r="W25" s="78" t="s">
        <v>306</v>
      </c>
      <c r="X25" s="50">
        <f t="shared" si="2"/>
        <v>45403</v>
      </c>
      <c r="Y25" s="51">
        <f t="shared" si="2"/>
        <v>46497</v>
      </c>
      <c r="Z25" s="44" t="s">
        <v>141</v>
      </c>
      <c r="AA25" s="44" t="s">
        <v>152</v>
      </c>
      <c r="AB25" s="44" t="s">
        <v>141</v>
      </c>
      <c r="AC25" s="44" t="s">
        <v>249</v>
      </c>
    </row>
    <row r="26" spans="1:183" ht="75">
      <c r="A26" s="65" t="s">
        <v>307</v>
      </c>
      <c r="B26" s="65" t="s">
        <v>308</v>
      </c>
      <c r="C26" s="65" t="s">
        <v>309</v>
      </c>
      <c r="D26" s="127">
        <v>43922</v>
      </c>
      <c r="E26" s="127">
        <v>45443</v>
      </c>
      <c r="F26" s="65" t="s">
        <v>152</v>
      </c>
      <c r="G26" s="127">
        <v>45443</v>
      </c>
      <c r="H26" s="89" t="s">
        <v>157</v>
      </c>
      <c r="I26" s="109">
        <v>44501</v>
      </c>
      <c r="J26" s="65" t="s">
        <v>310</v>
      </c>
      <c r="K26" s="128" t="s">
        <v>152</v>
      </c>
      <c r="L26" s="129" t="s">
        <v>311</v>
      </c>
      <c r="M26" s="90" t="s">
        <v>159</v>
      </c>
      <c r="N26" s="65" t="s">
        <v>312</v>
      </c>
      <c r="O26" s="65" t="s">
        <v>313</v>
      </c>
      <c r="P26" s="25" t="s">
        <v>148</v>
      </c>
      <c r="Q26" s="130">
        <v>1000000</v>
      </c>
      <c r="R26" s="130">
        <v>3000000</v>
      </c>
      <c r="S26" s="131">
        <v>0</v>
      </c>
      <c r="T26" s="65" t="s">
        <v>150</v>
      </c>
      <c r="U26" s="90" t="s">
        <v>163</v>
      </c>
      <c r="V26" s="94" t="s">
        <v>157</v>
      </c>
      <c r="W26" s="113" t="s">
        <v>141</v>
      </c>
      <c r="X26" s="92">
        <f t="shared" si="2"/>
        <v>45017</v>
      </c>
      <c r="Y26" s="93">
        <f t="shared" si="2"/>
        <v>46538</v>
      </c>
      <c r="Z26" s="92"/>
      <c r="AA26" s="92" t="s">
        <v>152</v>
      </c>
      <c r="AB26" s="92" t="s">
        <v>141</v>
      </c>
      <c r="AC26" s="92" t="s">
        <v>263</v>
      </c>
    </row>
    <row r="27" spans="1:183" ht="30">
      <c r="A27" s="18" t="s">
        <v>314</v>
      </c>
      <c r="B27" s="18" t="s">
        <v>315</v>
      </c>
      <c r="C27" s="18" t="s">
        <v>316</v>
      </c>
      <c r="D27" s="37">
        <v>44249</v>
      </c>
      <c r="E27" s="37">
        <v>44978</v>
      </c>
      <c r="F27" s="18" t="s">
        <v>317</v>
      </c>
      <c r="G27" s="19">
        <v>45709</v>
      </c>
      <c r="H27" s="18" t="s">
        <v>140</v>
      </c>
      <c r="I27" s="20">
        <v>45108</v>
      </c>
      <c r="J27" s="18" t="s">
        <v>242</v>
      </c>
      <c r="K27" s="18" t="s">
        <v>152</v>
      </c>
      <c r="L27" s="105" t="s">
        <v>318</v>
      </c>
      <c r="M27" s="18" t="s">
        <v>159</v>
      </c>
      <c r="N27" s="18" t="s">
        <v>319</v>
      </c>
      <c r="O27" s="18" t="s">
        <v>320</v>
      </c>
      <c r="P27" s="18" t="s">
        <v>233</v>
      </c>
      <c r="Q27" s="23">
        <v>750000</v>
      </c>
      <c r="R27" s="23">
        <v>3000000</v>
      </c>
      <c r="S27" s="38" t="s">
        <v>140</v>
      </c>
      <c r="T27" s="18" t="s">
        <v>150</v>
      </c>
      <c r="U27" s="18" t="s">
        <v>163</v>
      </c>
      <c r="V27" s="21" t="s">
        <v>140</v>
      </c>
      <c r="W27" s="132" t="s">
        <v>321</v>
      </c>
      <c r="X27" s="20">
        <f t="shared" si="2"/>
        <v>45344</v>
      </c>
      <c r="Y27" s="20">
        <f t="shared" si="2"/>
        <v>46074</v>
      </c>
      <c r="Z27" s="21" t="s">
        <v>141</v>
      </c>
      <c r="AA27" s="21" t="s">
        <v>165</v>
      </c>
      <c r="AB27" s="21" t="s">
        <v>165</v>
      </c>
      <c r="AC27" s="18" t="s">
        <v>249</v>
      </c>
    </row>
    <row r="28" spans="1:183" ht="30">
      <c r="A28" s="21" t="s">
        <v>243</v>
      </c>
      <c r="B28" s="18" t="s">
        <v>322</v>
      </c>
      <c r="C28" s="18" t="s">
        <v>323</v>
      </c>
      <c r="D28" s="98">
        <v>44593</v>
      </c>
      <c r="E28" s="98">
        <v>45322</v>
      </c>
      <c r="F28" s="21" t="s">
        <v>165</v>
      </c>
      <c r="G28" s="20">
        <v>46418</v>
      </c>
      <c r="H28" s="21" t="s">
        <v>140</v>
      </c>
      <c r="I28" s="20">
        <v>45078</v>
      </c>
      <c r="J28" s="21" t="s">
        <v>324</v>
      </c>
      <c r="K28" s="21" t="s">
        <v>152</v>
      </c>
      <c r="L28" s="21">
        <v>1243967</v>
      </c>
      <c r="M28" s="21" t="s">
        <v>159</v>
      </c>
      <c r="N28" s="21" t="s">
        <v>247</v>
      </c>
      <c r="O28" s="21" t="s">
        <v>174</v>
      </c>
      <c r="P28" s="21" t="s">
        <v>248</v>
      </c>
      <c r="Q28" s="24">
        <v>600000</v>
      </c>
      <c r="R28" s="24">
        <v>3000000</v>
      </c>
      <c r="S28" s="24">
        <v>0</v>
      </c>
      <c r="T28" s="21" t="s">
        <v>150</v>
      </c>
      <c r="U28" s="21" t="s">
        <v>163</v>
      </c>
      <c r="V28" s="21" t="s">
        <v>140</v>
      </c>
      <c r="W28" s="60"/>
      <c r="X28" s="20">
        <f t="shared" si="2"/>
        <v>45689</v>
      </c>
      <c r="Y28" s="20">
        <f t="shared" si="2"/>
        <v>46418</v>
      </c>
      <c r="Z28" s="21" t="s">
        <v>141</v>
      </c>
      <c r="AA28" s="20" t="s">
        <v>165</v>
      </c>
      <c r="AB28" s="21" t="s">
        <v>165</v>
      </c>
      <c r="AC28" s="21" t="s">
        <v>249</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row>
    <row r="29" spans="1:183">
      <c r="A29" s="21" t="s">
        <v>325</v>
      </c>
      <c r="B29" s="21" t="s">
        <v>326</v>
      </c>
      <c r="C29" s="21" t="s">
        <v>327</v>
      </c>
      <c r="D29" s="98">
        <v>44779</v>
      </c>
      <c r="E29" s="98">
        <v>45138</v>
      </c>
      <c r="F29" s="21" t="s">
        <v>140</v>
      </c>
      <c r="G29" s="98">
        <v>45138</v>
      </c>
      <c r="H29" s="21" t="s">
        <v>140</v>
      </c>
      <c r="I29" s="20">
        <v>44932</v>
      </c>
      <c r="J29" s="21" t="s">
        <v>328</v>
      </c>
      <c r="K29" s="21" t="s">
        <v>143</v>
      </c>
      <c r="L29" s="21" t="s">
        <v>328</v>
      </c>
      <c r="M29" s="21" t="s">
        <v>159</v>
      </c>
      <c r="N29" s="21" t="s">
        <v>329</v>
      </c>
      <c r="O29" s="21" t="s">
        <v>330</v>
      </c>
      <c r="P29" s="21" t="s">
        <v>276</v>
      </c>
      <c r="Q29" s="24">
        <v>3000000</v>
      </c>
      <c r="R29" s="24">
        <v>3000000</v>
      </c>
      <c r="S29" s="24">
        <v>0</v>
      </c>
      <c r="T29" s="21" t="s">
        <v>150</v>
      </c>
      <c r="U29" s="21" t="s">
        <v>331</v>
      </c>
      <c r="V29" s="21" t="s">
        <v>157</v>
      </c>
      <c r="W29" s="133" t="s">
        <v>332</v>
      </c>
      <c r="X29" s="20">
        <f t="shared" si="2"/>
        <v>45875</v>
      </c>
      <c r="Y29" s="20">
        <f t="shared" si="2"/>
        <v>46234</v>
      </c>
      <c r="Z29" s="21" t="s">
        <v>141</v>
      </c>
      <c r="AA29" s="21" t="s">
        <v>152</v>
      </c>
      <c r="AB29" s="21" t="s">
        <v>152</v>
      </c>
      <c r="AC29" s="21" t="s">
        <v>235</v>
      </c>
    </row>
    <row r="30" spans="1:183" ht="60">
      <c r="A30" s="44" t="s">
        <v>333</v>
      </c>
      <c r="B30" s="78" t="s">
        <v>334</v>
      </c>
      <c r="C30" s="78" t="s">
        <v>335</v>
      </c>
      <c r="D30" s="120">
        <v>44770</v>
      </c>
      <c r="E30" s="120">
        <v>45501</v>
      </c>
      <c r="F30" s="44" t="s">
        <v>165</v>
      </c>
      <c r="G30" s="50">
        <v>46231</v>
      </c>
      <c r="H30" s="44" t="s">
        <v>157</v>
      </c>
      <c r="I30" s="50">
        <v>45143</v>
      </c>
      <c r="J30" s="44" t="s">
        <v>336</v>
      </c>
      <c r="K30" s="44" t="s">
        <v>152</v>
      </c>
      <c r="L30" s="44">
        <v>2946689</v>
      </c>
      <c r="M30" s="45" t="s">
        <v>159</v>
      </c>
      <c r="N30" s="126" t="s">
        <v>337</v>
      </c>
      <c r="O30" s="31" t="s">
        <v>174</v>
      </c>
      <c r="P30" s="44" t="s">
        <v>248</v>
      </c>
      <c r="Q30" s="134">
        <v>625000</v>
      </c>
      <c r="R30" s="134">
        <v>2500000</v>
      </c>
      <c r="S30" s="48">
        <v>0</v>
      </c>
      <c r="T30" s="44" t="s">
        <v>150</v>
      </c>
      <c r="U30" s="39" t="s">
        <v>163</v>
      </c>
      <c r="V30" s="44" t="s">
        <v>157</v>
      </c>
      <c r="W30" s="49"/>
      <c r="X30" s="50">
        <f t="shared" si="2"/>
        <v>45866</v>
      </c>
      <c r="Y30" s="51">
        <f t="shared" si="2"/>
        <v>46596</v>
      </c>
      <c r="Z30" s="44" t="s">
        <v>165</v>
      </c>
      <c r="AA30" s="50" t="s">
        <v>165</v>
      </c>
      <c r="AB30" s="135" t="s">
        <v>165</v>
      </c>
      <c r="AC30" s="44" t="s">
        <v>289</v>
      </c>
    </row>
    <row r="31" spans="1:183" ht="45">
      <c r="A31" s="18" t="s">
        <v>338</v>
      </c>
      <c r="B31" s="18" t="s">
        <v>339</v>
      </c>
      <c r="C31" s="18" t="s">
        <v>340</v>
      </c>
      <c r="D31" s="19">
        <v>44835</v>
      </c>
      <c r="E31" s="19">
        <v>45565</v>
      </c>
      <c r="F31" s="18" t="s">
        <v>165</v>
      </c>
      <c r="G31" s="19">
        <v>46660</v>
      </c>
      <c r="H31" s="18" t="s">
        <v>157</v>
      </c>
      <c r="I31" s="20">
        <v>45139</v>
      </c>
      <c r="J31" s="18" t="s">
        <v>341</v>
      </c>
      <c r="K31" s="18" t="s">
        <v>152</v>
      </c>
      <c r="L31" s="18" t="s">
        <v>342</v>
      </c>
      <c r="M31" s="57" t="s">
        <v>159</v>
      </c>
      <c r="N31" s="136" t="s">
        <v>343</v>
      </c>
      <c r="O31" s="65" t="s">
        <v>256</v>
      </c>
      <c r="P31" s="18" t="s">
        <v>175</v>
      </c>
      <c r="Q31" s="23">
        <v>444213</v>
      </c>
      <c r="R31" s="23">
        <v>2221065</v>
      </c>
      <c r="S31" s="67">
        <v>0</v>
      </c>
      <c r="T31" s="18" t="s">
        <v>150</v>
      </c>
      <c r="U31" s="68" t="s">
        <v>344</v>
      </c>
      <c r="V31" s="18" t="s">
        <v>157</v>
      </c>
      <c r="W31" s="21" t="s">
        <v>141</v>
      </c>
      <c r="X31" s="20">
        <f t="shared" si="2"/>
        <v>45931</v>
      </c>
      <c r="Y31" s="61">
        <f t="shared" si="2"/>
        <v>46660</v>
      </c>
      <c r="Z31" s="21" t="s">
        <v>141</v>
      </c>
      <c r="AA31" s="21" t="s">
        <v>152</v>
      </c>
      <c r="AB31" s="21" t="s">
        <v>141</v>
      </c>
      <c r="AC31" s="20" t="s">
        <v>257</v>
      </c>
    </row>
    <row r="32" spans="1:183" ht="120">
      <c r="A32" s="18" t="s">
        <v>345</v>
      </c>
      <c r="B32" s="18" t="s">
        <v>346</v>
      </c>
      <c r="C32" s="18" t="s">
        <v>347</v>
      </c>
      <c r="D32" s="37">
        <v>44459</v>
      </c>
      <c r="E32" s="37">
        <v>45555</v>
      </c>
      <c r="F32" s="18" t="s">
        <v>348</v>
      </c>
      <c r="G32" s="19">
        <v>45555</v>
      </c>
      <c r="H32" s="95" t="s">
        <v>140</v>
      </c>
      <c r="I32" s="20">
        <v>45047</v>
      </c>
      <c r="J32" s="96" t="s">
        <v>349</v>
      </c>
      <c r="K32" s="18" t="s">
        <v>152</v>
      </c>
      <c r="L32" s="105" t="s">
        <v>350</v>
      </c>
      <c r="M32" s="18" t="s">
        <v>159</v>
      </c>
      <c r="N32" s="18" t="s">
        <v>351</v>
      </c>
      <c r="O32" s="65" t="s">
        <v>194</v>
      </c>
      <c r="P32" s="18" t="s">
        <v>162</v>
      </c>
      <c r="Q32" s="38">
        <v>666666</v>
      </c>
      <c r="R32" s="38">
        <v>2000000</v>
      </c>
      <c r="S32" s="38">
        <v>0</v>
      </c>
      <c r="T32" s="18" t="s">
        <v>150</v>
      </c>
      <c r="U32" s="18" t="s">
        <v>163</v>
      </c>
      <c r="V32" s="18" t="s">
        <v>140</v>
      </c>
      <c r="W32" s="137"/>
      <c r="X32" s="20">
        <f t="shared" si="2"/>
        <v>45555</v>
      </c>
      <c r="Y32" s="20">
        <f>DATE(YEAR(E32) + 6, MONTH(E32), DAY(E32))</f>
        <v>47746</v>
      </c>
      <c r="Z32" s="18" t="s">
        <v>141</v>
      </c>
      <c r="AA32" s="18" t="s">
        <v>165</v>
      </c>
      <c r="AB32" s="21" t="s">
        <v>165</v>
      </c>
      <c r="AC32" s="18" t="s">
        <v>249</v>
      </c>
    </row>
    <row r="33" spans="1:183">
      <c r="A33" s="113" t="s">
        <v>243</v>
      </c>
      <c r="B33" s="65" t="s">
        <v>352</v>
      </c>
      <c r="C33" s="65" t="s">
        <v>353</v>
      </c>
      <c r="D33" s="138">
        <v>44593</v>
      </c>
      <c r="E33" s="138">
        <v>45322</v>
      </c>
      <c r="F33" s="113" t="s">
        <v>165</v>
      </c>
      <c r="G33" s="92">
        <v>46418</v>
      </c>
      <c r="H33" s="110" t="s">
        <v>140</v>
      </c>
      <c r="I33" s="92">
        <v>45078</v>
      </c>
      <c r="J33" s="139" t="s">
        <v>354</v>
      </c>
      <c r="K33" s="113" t="s">
        <v>152</v>
      </c>
      <c r="L33" s="113">
        <v>2165592</v>
      </c>
      <c r="M33" s="113" t="s">
        <v>159</v>
      </c>
      <c r="N33" s="113" t="s">
        <v>247</v>
      </c>
      <c r="O33" s="113" t="s">
        <v>174</v>
      </c>
      <c r="P33" s="113" t="s">
        <v>248</v>
      </c>
      <c r="Q33" s="117">
        <v>400000</v>
      </c>
      <c r="R33" s="117">
        <v>2000000</v>
      </c>
      <c r="S33" s="117">
        <v>0</v>
      </c>
      <c r="T33" s="113" t="s">
        <v>150</v>
      </c>
      <c r="U33" s="113" t="s">
        <v>163</v>
      </c>
      <c r="V33" s="113" t="s">
        <v>140</v>
      </c>
      <c r="W33" s="118"/>
      <c r="X33" s="92">
        <f t="shared" si="2"/>
        <v>45689</v>
      </c>
      <c r="Y33" s="92">
        <f>DATE(YEAR(E33) + 3, MONTH(E33), DAY(E33))</f>
        <v>46418</v>
      </c>
      <c r="Z33" s="113" t="s">
        <v>141</v>
      </c>
      <c r="AA33" s="92" t="s">
        <v>165</v>
      </c>
      <c r="AB33" s="113" t="s">
        <v>165</v>
      </c>
      <c r="AC33" s="113" t="s">
        <v>249</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row>
    <row r="34" spans="1:183" ht="30">
      <c r="A34" s="21" t="s">
        <v>355</v>
      </c>
      <c r="B34" s="18" t="s">
        <v>356</v>
      </c>
      <c r="C34" s="18" t="s">
        <v>357</v>
      </c>
      <c r="D34" s="19">
        <v>44287</v>
      </c>
      <c r="E34" s="19">
        <v>45381</v>
      </c>
      <c r="F34" s="18" t="s">
        <v>140</v>
      </c>
      <c r="G34" s="19">
        <v>45381</v>
      </c>
      <c r="H34" s="21" t="s">
        <v>140</v>
      </c>
      <c r="I34" s="20">
        <f>D34+365</f>
        <v>44652</v>
      </c>
      <c r="J34" s="18" t="s">
        <v>358</v>
      </c>
      <c r="K34" s="21" t="s">
        <v>152</v>
      </c>
      <c r="L34" s="22" t="s">
        <v>359</v>
      </c>
      <c r="M34" s="18" t="s">
        <v>159</v>
      </c>
      <c r="N34" s="18" t="s">
        <v>360</v>
      </c>
      <c r="O34" s="18" t="s">
        <v>313</v>
      </c>
      <c r="P34" s="18" t="s">
        <v>148</v>
      </c>
      <c r="Q34" s="23">
        <v>990000</v>
      </c>
      <c r="R34" s="23">
        <v>1980000</v>
      </c>
      <c r="S34" s="38">
        <v>0</v>
      </c>
      <c r="T34" s="21" t="s">
        <v>196</v>
      </c>
      <c r="U34" s="18" t="s">
        <v>163</v>
      </c>
      <c r="V34" s="18" t="s">
        <v>140</v>
      </c>
      <c r="W34" s="60"/>
      <c r="X34" s="20">
        <f t="shared" si="2"/>
        <v>45383</v>
      </c>
      <c r="Y34" s="20">
        <f>DATE(YEAR(E34) + 3, MONTH(E34), DAY(E34))</f>
        <v>46476</v>
      </c>
      <c r="Z34" s="21"/>
      <c r="AA34" s="21" t="s">
        <v>152</v>
      </c>
      <c r="AB34" s="21" t="s">
        <v>141</v>
      </c>
      <c r="AC34" s="21" t="s">
        <v>263</v>
      </c>
    </row>
    <row r="35" spans="1:183" ht="53.25" customHeight="1">
      <c r="A35" s="18" t="s">
        <v>361</v>
      </c>
      <c r="B35" s="18" t="s">
        <v>362</v>
      </c>
      <c r="C35" s="18" t="s">
        <v>363</v>
      </c>
      <c r="D35" s="140">
        <v>44440</v>
      </c>
      <c r="E35" s="140">
        <v>45536</v>
      </c>
      <c r="F35" s="141" t="s">
        <v>157</v>
      </c>
      <c r="G35" s="140">
        <v>45536</v>
      </c>
      <c r="H35" s="21" t="s">
        <v>140</v>
      </c>
      <c r="I35" s="20">
        <v>45047</v>
      </c>
      <c r="J35" s="18" t="s">
        <v>364</v>
      </c>
      <c r="K35" s="21" t="s">
        <v>152</v>
      </c>
      <c r="L35" s="22" t="s">
        <v>171</v>
      </c>
      <c r="M35" s="18" t="s">
        <v>159</v>
      </c>
      <c r="N35" s="18" t="s">
        <v>365</v>
      </c>
      <c r="O35" s="18" t="s">
        <v>366</v>
      </c>
      <c r="P35" s="21" t="s">
        <v>175</v>
      </c>
      <c r="Q35" s="23">
        <f>SUM(R35/3)</f>
        <v>499755</v>
      </c>
      <c r="R35" s="23">
        <v>1499265</v>
      </c>
      <c r="S35" s="38">
        <v>0</v>
      </c>
      <c r="T35" s="18" t="s">
        <v>150</v>
      </c>
      <c r="U35" s="18" t="s">
        <v>163</v>
      </c>
      <c r="V35" s="21" t="s">
        <v>140</v>
      </c>
      <c r="W35" s="21" t="s">
        <v>141</v>
      </c>
      <c r="X35" s="20">
        <f t="shared" si="2"/>
        <v>45536</v>
      </c>
      <c r="Y35" s="20">
        <f>DATE(YEAR(E35) + 3, MONTH(E35), DAY(E35))</f>
        <v>46631</v>
      </c>
      <c r="Z35" s="21" t="s">
        <v>141</v>
      </c>
      <c r="AA35" s="21" t="s">
        <v>165</v>
      </c>
      <c r="AB35" s="21" t="s">
        <v>165</v>
      </c>
      <c r="AC35" s="21" t="s">
        <v>263</v>
      </c>
    </row>
    <row r="36" spans="1:183" ht="30">
      <c r="A36" s="54" t="s">
        <v>367</v>
      </c>
      <c r="B36" s="52" t="s">
        <v>368</v>
      </c>
      <c r="C36" s="54" t="s">
        <v>369</v>
      </c>
      <c r="D36" s="142">
        <v>43356</v>
      </c>
      <c r="E36" s="142">
        <v>45181</v>
      </c>
      <c r="F36" s="54" t="s">
        <v>152</v>
      </c>
      <c r="G36" s="142">
        <v>45181</v>
      </c>
      <c r="H36" s="54" t="s">
        <v>140</v>
      </c>
      <c r="I36" s="61">
        <f>D36+912</f>
        <v>44268</v>
      </c>
      <c r="J36" s="54" t="s">
        <v>370</v>
      </c>
      <c r="K36" s="54" t="s">
        <v>152</v>
      </c>
      <c r="L36" s="58" t="s">
        <v>371</v>
      </c>
      <c r="M36" s="52" t="s">
        <v>172</v>
      </c>
      <c r="N36" s="54" t="s">
        <v>372</v>
      </c>
      <c r="O36" s="54" t="s">
        <v>256</v>
      </c>
      <c r="P36" s="54" t="s">
        <v>175</v>
      </c>
      <c r="Q36" s="143">
        <v>40000</v>
      </c>
      <c r="R36" s="143">
        <v>1231731</v>
      </c>
      <c r="S36" s="67">
        <v>0</v>
      </c>
      <c r="T36" s="54" t="s">
        <v>150</v>
      </c>
      <c r="U36" s="52" t="s">
        <v>163</v>
      </c>
      <c r="V36" s="54" t="s">
        <v>140</v>
      </c>
      <c r="W36" s="54" t="s">
        <v>141</v>
      </c>
      <c r="X36" s="61">
        <f t="shared" si="2"/>
        <v>44452</v>
      </c>
      <c r="Y36" s="61">
        <f>DATE(YEAR(E36) + 3, MONTH(E36), DAY(E36))</f>
        <v>46277</v>
      </c>
      <c r="Z36" s="54" t="s">
        <v>141</v>
      </c>
      <c r="AA36" s="54" t="s">
        <v>152</v>
      </c>
      <c r="AB36" s="54" t="s">
        <v>141</v>
      </c>
      <c r="AC36" s="54" t="s">
        <v>177</v>
      </c>
    </row>
    <row r="37" spans="1:183" ht="98.25" customHeight="1">
      <c r="A37" s="44" t="s">
        <v>373</v>
      </c>
      <c r="B37" s="78" t="s">
        <v>374</v>
      </c>
      <c r="C37" s="78" t="s">
        <v>375</v>
      </c>
      <c r="D37" s="120">
        <v>44926</v>
      </c>
      <c r="E37" s="120">
        <v>45029</v>
      </c>
      <c r="F37" s="44" t="s">
        <v>152</v>
      </c>
      <c r="G37" s="120">
        <v>45029</v>
      </c>
      <c r="H37" s="43" t="s">
        <v>140</v>
      </c>
      <c r="I37" s="50">
        <v>44905</v>
      </c>
      <c r="J37" s="144" t="s">
        <v>376</v>
      </c>
      <c r="K37" s="44" t="s">
        <v>152</v>
      </c>
      <c r="L37" s="145" t="s">
        <v>377</v>
      </c>
      <c r="M37" s="32" t="s">
        <v>159</v>
      </c>
      <c r="N37" s="44" t="s">
        <v>378</v>
      </c>
      <c r="O37" s="44"/>
      <c r="P37" s="44" t="s">
        <v>233</v>
      </c>
      <c r="Q37" s="134">
        <v>1025402.4</v>
      </c>
      <c r="R37" s="134">
        <v>1025402.4</v>
      </c>
      <c r="S37" s="134">
        <v>0</v>
      </c>
      <c r="T37" s="134" t="s">
        <v>150</v>
      </c>
      <c r="U37" s="134" t="s">
        <v>234</v>
      </c>
      <c r="V37" s="134" t="s">
        <v>140</v>
      </c>
      <c r="W37" s="146" t="s">
        <v>379</v>
      </c>
      <c r="X37" s="134" t="s">
        <v>141</v>
      </c>
      <c r="Y37" s="134" t="s">
        <v>141</v>
      </c>
      <c r="Z37" s="134" t="s">
        <v>141</v>
      </c>
      <c r="AA37" s="44" t="s">
        <v>165</v>
      </c>
      <c r="AB37" s="44" t="s">
        <v>165</v>
      </c>
      <c r="AC37" s="44" t="s">
        <v>235</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row>
    <row r="38" spans="1:183" ht="30">
      <c r="A38" s="78" t="s">
        <v>380</v>
      </c>
      <c r="B38" s="78" t="s">
        <v>381</v>
      </c>
      <c r="C38" s="78" t="s">
        <v>381</v>
      </c>
      <c r="D38" s="82">
        <v>44440</v>
      </c>
      <c r="E38" s="82">
        <v>45535</v>
      </c>
      <c r="F38" s="78" t="s">
        <v>157</v>
      </c>
      <c r="G38" s="82">
        <v>48457</v>
      </c>
      <c r="H38" s="43" t="s">
        <v>157</v>
      </c>
      <c r="I38" s="50">
        <f>D38+365</f>
        <v>44805</v>
      </c>
      <c r="J38" s="147" t="s">
        <v>382</v>
      </c>
      <c r="K38" s="78" t="s">
        <v>152</v>
      </c>
      <c r="L38" s="97">
        <v>5234413</v>
      </c>
      <c r="M38" s="25" t="s">
        <v>159</v>
      </c>
      <c r="N38" s="78" t="s">
        <v>383</v>
      </c>
      <c r="O38" s="78" t="s">
        <v>313</v>
      </c>
      <c r="P38" s="44" t="s">
        <v>148</v>
      </c>
      <c r="Q38" s="148">
        <v>87329</v>
      </c>
      <c r="R38" s="148">
        <v>960629</v>
      </c>
      <c r="S38" s="146">
        <v>0</v>
      </c>
      <c r="T38" s="78" t="s">
        <v>150</v>
      </c>
      <c r="U38" s="78" t="s">
        <v>163</v>
      </c>
      <c r="V38" s="44" t="s">
        <v>157</v>
      </c>
      <c r="W38" s="78" t="s">
        <v>384</v>
      </c>
      <c r="X38" s="50">
        <v>45200</v>
      </c>
      <c r="Y38" s="50">
        <v>49583</v>
      </c>
      <c r="Z38" s="44" t="s">
        <v>141</v>
      </c>
      <c r="AA38" s="44" t="s">
        <v>152</v>
      </c>
      <c r="AB38" s="44" t="s">
        <v>141</v>
      </c>
      <c r="AC38" s="50" t="s">
        <v>263</v>
      </c>
    </row>
    <row r="39" spans="1:183" ht="60">
      <c r="A39" s="52" t="s">
        <v>385</v>
      </c>
      <c r="B39" s="52" t="s">
        <v>386</v>
      </c>
      <c r="C39" s="52" t="s">
        <v>387</v>
      </c>
      <c r="D39" s="53">
        <v>44022</v>
      </c>
      <c r="E39" s="53">
        <v>45443</v>
      </c>
      <c r="F39" s="94" t="s">
        <v>152</v>
      </c>
      <c r="G39" s="53">
        <v>45443</v>
      </c>
      <c r="H39" s="95" t="s">
        <v>157</v>
      </c>
      <c r="I39" s="20">
        <v>45017</v>
      </c>
      <c r="J39" s="149" t="s">
        <v>310</v>
      </c>
      <c r="K39" s="18" t="s">
        <v>152</v>
      </c>
      <c r="L39" s="104" t="s">
        <v>311</v>
      </c>
      <c r="M39" s="86" t="s">
        <v>159</v>
      </c>
      <c r="N39" s="149" t="s">
        <v>312</v>
      </c>
      <c r="O39" s="18" t="s">
        <v>313</v>
      </c>
      <c r="P39" s="18" t="s">
        <v>148</v>
      </c>
      <c r="Q39" s="23">
        <v>950000</v>
      </c>
      <c r="R39" s="130">
        <v>950000</v>
      </c>
      <c r="S39" s="116">
        <v>0</v>
      </c>
      <c r="T39" s="65" t="s">
        <v>150</v>
      </c>
      <c r="U39" s="86" t="s">
        <v>163</v>
      </c>
      <c r="V39" s="18" t="s">
        <v>157</v>
      </c>
      <c r="W39" s="21" t="s">
        <v>141</v>
      </c>
      <c r="X39" s="50">
        <f>DATE(YEAR(D39) + 3, MONTH(D39), DAY(D39))</f>
        <v>45117</v>
      </c>
      <c r="Y39" s="50">
        <f>DATE(YEAR(E39) + 3, MONTH(E39), DAY(E39))</f>
        <v>46538</v>
      </c>
      <c r="Z39" s="21" t="s">
        <v>141</v>
      </c>
      <c r="AA39" s="21" t="s">
        <v>152</v>
      </c>
      <c r="AB39" s="21" t="s">
        <v>141</v>
      </c>
      <c r="AC39" s="20" t="s">
        <v>263</v>
      </c>
    </row>
    <row r="40" spans="1:183" s="157" customFormat="1" ht="60">
      <c r="A40" s="54" t="s">
        <v>388</v>
      </c>
      <c r="B40" s="54" t="s">
        <v>389</v>
      </c>
      <c r="C40" s="150" t="s">
        <v>390</v>
      </c>
      <c r="D40" s="142">
        <v>44470</v>
      </c>
      <c r="E40" s="151">
        <v>45930</v>
      </c>
      <c r="F40" s="54" t="s">
        <v>152</v>
      </c>
      <c r="G40" s="152">
        <v>45930</v>
      </c>
      <c r="H40" s="54" t="s">
        <v>157</v>
      </c>
      <c r="I40" s="61">
        <f>D40+365</f>
        <v>44835</v>
      </c>
      <c r="J40" s="153" t="s">
        <v>391</v>
      </c>
      <c r="K40" s="54" t="s">
        <v>143</v>
      </c>
      <c r="L40" s="154">
        <v>2248713</v>
      </c>
      <c r="M40" s="52" t="s">
        <v>172</v>
      </c>
      <c r="N40" s="54" t="s">
        <v>392</v>
      </c>
      <c r="O40" s="113" t="s">
        <v>393</v>
      </c>
      <c r="P40" s="113" t="s">
        <v>175</v>
      </c>
      <c r="Q40" s="155">
        <v>223237</v>
      </c>
      <c r="R40" s="156">
        <v>892948</v>
      </c>
      <c r="S40" s="67">
        <v>0</v>
      </c>
      <c r="T40" s="52" t="s">
        <v>150</v>
      </c>
      <c r="U40" s="52" t="s">
        <v>163</v>
      </c>
      <c r="V40" s="139" t="s">
        <v>157</v>
      </c>
      <c r="W40" s="21" t="s">
        <v>141</v>
      </c>
      <c r="X40" s="92">
        <f t="shared" ref="X40:X45" si="3">DATE(YEAR(D40) + 3, MONTH(D40), DAY(D40))</f>
        <v>45566</v>
      </c>
      <c r="Y40" s="92">
        <f>DATE(YEAR(E40) + 6, MONTH(E40), DAY(E40))</f>
        <v>48121</v>
      </c>
      <c r="Z40" s="113" t="s">
        <v>141</v>
      </c>
      <c r="AA40" s="92" t="s">
        <v>152</v>
      </c>
      <c r="AB40" s="92" t="s">
        <v>141</v>
      </c>
      <c r="AC40" s="113" t="s">
        <v>177</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row>
    <row r="41" spans="1:183" s="157" customFormat="1" ht="60" customHeight="1">
      <c r="A41" s="52" t="s">
        <v>394</v>
      </c>
      <c r="B41" s="52" t="s">
        <v>395</v>
      </c>
      <c r="C41" s="136" t="s">
        <v>396</v>
      </c>
      <c r="D41" s="53">
        <v>44621</v>
      </c>
      <c r="E41" s="158">
        <v>46081</v>
      </c>
      <c r="F41" s="54" t="s">
        <v>165</v>
      </c>
      <c r="G41" s="159">
        <v>48301</v>
      </c>
      <c r="H41" s="54" t="s">
        <v>157</v>
      </c>
      <c r="I41" s="61">
        <v>45168</v>
      </c>
      <c r="J41" s="128" t="s">
        <v>397</v>
      </c>
      <c r="K41" s="54" t="s">
        <v>143</v>
      </c>
      <c r="L41" s="129">
        <v>3039051</v>
      </c>
      <c r="M41" s="54" t="s">
        <v>159</v>
      </c>
      <c r="N41" s="54" t="s">
        <v>262</v>
      </c>
      <c r="O41" s="65" t="s">
        <v>313</v>
      </c>
      <c r="P41" s="113" t="s">
        <v>148</v>
      </c>
      <c r="Q41" s="160">
        <v>170351</v>
      </c>
      <c r="R41" s="143">
        <v>830456.8</v>
      </c>
      <c r="S41" s="59">
        <v>0</v>
      </c>
      <c r="T41" s="54" t="s">
        <v>150</v>
      </c>
      <c r="U41" s="54" t="s">
        <v>163</v>
      </c>
      <c r="V41" s="128" t="s">
        <v>157</v>
      </c>
      <c r="W41" s="133" t="s">
        <v>141</v>
      </c>
      <c r="X41" s="92">
        <f t="shared" si="3"/>
        <v>45717</v>
      </c>
      <c r="Y41" s="92">
        <f>(DATE(YEAR(E41) +6, MONTH(E41), DAY(E41)))</f>
        <v>48272</v>
      </c>
      <c r="Z41" s="113" t="s">
        <v>165</v>
      </c>
      <c r="AA41" s="113" t="s">
        <v>152</v>
      </c>
      <c r="AB41" s="113" t="s">
        <v>141</v>
      </c>
      <c r="AC41" s="113" t="s">
        <v>263</v>
      </c>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row>
    <row r="42" spans="1:183" ht="60">
      <c r="A42" s="31" t="s">
        <v>398</v>
      </c>
      <c r="B42" s="35" t="s">
        <v>399</v>
      </c>
      <c r="C42" s="35" t="s">
        <v>400</v>
      </c>
      <c r="D42" s="161">
        <v>43604</v>
      </c>
      <c r="E42" s="162">
        <v>44695</v>
      </c>
      <c r="F42" s="54" t="s">
        <v>152</v>
      </c>
      <c r="G42" s="163">
        <v>44695</v>
      </c>
      <c r="H42" s="28" t="s">
        <v>157</v>
      </c>
      <c r="I42" s="31">
        <v>44587</v>
      </c>
      <c r="J42" s="164" t="s">
        <v>401</v>
      </c>
      <c r="K42" s="31"/>
      <c r="L42" s="165"/>
      <c r="M42" s="25" t="s">
        <v>172</v>
      </c>
      <c r="N42" s="31" t="s">
        <v>402</v>
      </c>
      <c r="O42" s="113" t="s">
        <v>366</v>
      </c>
      <c r="P42" s="65" t="s">
        <v>175</v>
      </c>
      <c r="Q42" s="160">
        <v>259067</v>
      </c>
      <c r="R42" s="143">
        <v>777201</v>
      </c>
      <c r="S42" s="59">
        <v>0</v>
      </c>
      <c r="T42" s="54" t="s">
        <v>150</v>
      </c>
      <c r="U42" s="52" t="s">
        <v>163</v>
      </c>
      <c r="V42" s="139" t="s">
        <v>140</v>
      </c>
      <c r="W42" s="115" t="s">
        <v>141</v>
      </c>
      <c r="X42" s="92">
        <f t="shared" si="3"/>
        <v>44700</v>
      </c>
      <c r="Y42" s="92">
        <f>DATE(YEAR(E42) + 3, MONTH(E42), DAY(E42))</f>
        <v>45791</v>
      </c>
      <c r="Z42" s="113" t="s">
        <v>141</v>
      </c>
      <c r="AA42" s="113" t="s">
        <v>152</v>
      </c>
      <c r="AB42" s="113" t="s">
        <v>141</v>
      </c>
      <c r="AC42" s="113" t="s">
        <v>177</v>
      </c>
    </row>
    <row r="43" spans="1:183" ht="48.75" customHeight="1">
      <c r="A43" s="65" t="s">
        <v>403</v>
      </c>
      <c r="B43" s="65" t="s">
        <v>404</v>
      </c>
      <c r="C43" s="65" t="s">
        <v>405</v>
      </c>
      <c r="D43" s="127">
        <v>44235</v>
      </c>
      <c r="E43" s="127">
        <v>45695</v>
      </c>
      <c r="F43" s="35" t="s">
        <v>152</v>
      </c>
      <c r="G43" s="92">
        <v>45695</v>
      </c>
      <c r="H43" s="110" t="s">
        <v>140</v>
      </c>
      <c r="I43" s="92">
        <f>D43+365</f>
        <v>44600</v>
      </c>
      <c r="J43" s="128" t="s">
        <v>324</v>
      </c>
      <c r="K43" s="113" t="s">
        <v>152</v>
      </c>
      <c r="L43" s="166" t="s">
        <v>406</v>
      </c>
      <c r="M43" s="97" t="s">
        <v>172</v>
      </c>
      <c r="N43" s="65" t="s">
        <v>337</v>
      </c>
      <c r="O43" s="113" t="s">
        <v>269</v>
      </c>
      <c r="P43" s="65" t="s">
        <v>270</v>
      </c>
      <c r="Q43" s="130">
        <v>187500</v>
      </c>
      <c r="R43" s="167">
        <v>750000</v>
      </c>
      <c r="S43" s="34">
        <v>0</v>
      </c>
      <c r="T43" s="35" t="s">
        <v>150</v>
      </c>
      <c r="U43" s="35" t="s">
        <v>163</v>
      </c>
      <c r="V43" s="113" t="s">
        <v>140</v>
      </c>
      <c r="W43" s="21" t="s">
        <v>141</v>
      </c>
      <c r="X43" s="92">
        <f t="shared" si="3"/>
        <v>45330</v>
      </c>
      <c r="Y43" s="92">
        <f>DATE(YEAR(E43) + 3, MONTH(E43), DAY(E43))</f>
        <v>46790</v>
      </c>
      <c r="Z43" s="113" t="s">
        <v>141</v>
      </c>
      <c r="AA43" s="113" t="s">
        <v>165</v>
      </c>
      <c r="AB43" s="113" t="s">
        <v>165</v>
      </c>
      <c r="AC43" s="113" t="s">
        <v>166</v>
      </c>
    </row>
    <row r="44" spans="1:183" ht="60">
      <c r="A44" s="18" t="s">
        <v>407</v>
      </c>
      <c r="B44" s="18" t="s">
        <v>408</v>
      </c>
      <c r="C44" s="18" t="s">
        <v>409</v>
      </c>
      <c r="D44" s="37">
        <v>43689</v>
      </c>
      <c r="E44" s="19">
        <v>44784</v>
      </c>
      <c r="F44" s="18" t="s">
        <v>410</v>
      </c>
      <c r="G44" s="19">
        <v>45149</v>
      </c>
      <c r="H44" s="18" t="s">
        <v>157</v>
      </c>
      <c r="I44" s="20">
        <f>D44+912</f>
        <v>44601</v>
      </c>
      <c r="J44" s="18" t="s">
        <v>411</v>
      </c>
      <c r="K44" s="18" t="s">
        <v>152</v>
      </c>
      <c r="L44" s="105" t="s">
        <v>412</v>
      </c>
      <c r="M44" s="18" t="s">
        <v>172</v>
      </c>
      <c r="N44" s="18" t="s">
        <v>413</v>
      </c>
      <c r="O44" s="18" t="s">
        <v>414</v>
      </c>
      <c r="P44" s="18" t="s">
        <v>233</v>
      </c>
      <c r="Q44" s="23">
        <v>150000</v>
      </c>
      <c r="R44" s="23">
        <v>700000</v>
      </c>
      <c r="S44" s="38">
        <v>0</v>
      </c>
      <c r="T44" s="18" t="s">
        <v>150</v>
      </c>
      <c r="U44" s="18" t="s">
        <v>163</v>
      </c>
      <c r="V44" s="18" t="s">
        <v>157</v>
      </c>
      <c r="W44" s="21" t="s">
        <v>141</v>
      </c>
      <c r="X44" s="20">
        <f t="shared" si="3"/>
        <v>44785</v>
      </c>
      <c r="Y44" s="20">
        <f>DATE(YEAR(E44) + 6, MONTH(E44), DAY(E44))</f>
        <v>46976</v>
      </c>
      <c r="Z44" s="21" t="s">
        <v>141</v>
      </c>
      <c r="AA44" s="21" t="s">
        <v>165</v>
      </c>
      <c r="AB44" s="21" t="s">
        <v>165</v>
      </c>
      <c r="AC44" s="20" t="s">
        <v>166</v>
      </c>
    </row>
    <row r="45" spans="1:183" ht="75">
      <c r="A45" s="18" t="s">
        <v>415</v>
      </c>
      <c r="B45" s="18" t="s">
        <v>416</v>
      </c>
      <c r="C45" s="18" t="s">
        <v>417</v>
      </c>
      <c r="D45" s="19">
        <v>44105</v>
      </c>
      <c r="E45" s="19">
        <v>45199</v>
      </c>
      <c r="F45" s="18" t="s">
        <v>165</v>
      </c>
      <c r="G45" s="20">
        <v>45930</v>
      </c>
      <c r="H45" s="56" t="s">
        <v>157</v>
      </c>
      <c r="I45" s="20">
        <v>45016</v>
      </c>
      <c r="J45" s="96" t="s">
        <v>418</v>
      </c>
      <c r="K45" s="21" t="s">
        <v>152</v>
      </c>
      <c r="L45" s="22" t="s">
        <v>419</v>
      </c>
      <c r="M45" s="18" t="s">
        <v>159</v>
      </c>
      <c r="N45" s="18" t="s">
        <v>343</v>
      </c>
      <c r="O45" s="113" t="s">
        <v>256</v>
      </c>
      <c r="P45" s="21" t="s">
        <v>175</v>
      </c>
      <c r="Q45" s="23">
        <v>140000</v>
      </c>
      <c r="R45" s="23">
        <f>Q45*5</f>
        <v>700000</v>
      </c>
      <c r="S45" s="168">
        <v>0</v>
      </c>
      <c r="T45" s="21" t="s">
        <v>150</v>
      </c>
      <c r="U45" s="21" t="s">
        <v>163</v>
      </c>
      <c r="V45" s="21" t="s">
        <v>157</v>
      </c>
      <c r="W45" s="21" t="s">
        <v>141</v>
      </c>
      <c r="X45" s="20">
        <f t="shared" si="3"/>
        <v>45200</v>
      </c>
      <c r="Y45" s="20">
        <f>DATE(YEAR(E45) + 3, MONTH(E45), DAY(E45))</f>
        <v>46295</v>
      </c>
      <c r="Z45" s="21" t="s">
        <v>141</v>
      </c>
      <c r="AA45" s="21" t="s">
        <v>152</v>
      </c>
      <c r="AB45" s="21" t="s">
        <v>141</v>
      </c>
      <c r="AC45" s="20" t="s">
        <v>257</v>
      </c>
    </row>
    <row r="46" spans="1:183" ht="77.7" customHeight="1">
      <c r="A46" s="52" t="s">
        <v>420</v>
      </c>
      <c r="B46" s="52" t="s">
        <v>421</v>
      </c>
      <c r="C46" s="52" t="s">
        <v>422</v>
      </c>
      <c r="D46" s="53">
        <v>44137</v>
      </c>
      <c r="E46" s="53">
        <v>45597</v>
      </c>
      <c r="F46" s="52" t="s">
        <v>165</v>
      </c>
      <c r="G46" s="55">
        <v>45597</v>
      </c>
      <c r="H46" s="95" t="s">
        <v>157</v>
      </c>
      <c r="I46" s="20">
        <v>44576</v>
      </c>
      <c r="J46" s="57" t="s">
        <v>423</v>
      </c>
      <c r="K46" s="52" t="s">
        <v>152</v>
      </c>
      <c r="L46" s="64" t="s">
        <v>424</v>
      </c>
      <c r="M46" s="18" t="s">
        <v>172</v>
      </c>
      <c r="N46" s="52" t="s">
        <v>425</v>
      </c>
      <c r="O46" s="52" t="s">
        <v>426</v>
      </c>
      <c r="P46" s="52" t="s">
        <v>427</v>
      </c>
      <c r="Q46" s="143">
        <f>R46/4</f>
        <v>175000</v>
      </c>
      <c r="R46" s="143">
        <v>700000</v>
      </c>
      <c r="S46" s="67">
        <v>0</v>
      </c>
      <c r="T46" s="54" t="s">
        <v>150</v>
      </c>
      <c r="U46" s="54" t="s">
        <v>163</v>
      </c>
      <c r="V46" s="21" t="s">
        <v>157</v>
      </c>
      <c r="W46" s="169"/>
      <c r="X46" s="20">
        <f>DATE(YEAR(D47) + 3, MONTH(D47), DAY(D47))</f>
        <v>45548</v>
      </c>
      <c r="Y46" s="20">
        <f>DATE(YEAR(E46) + 3, MONTH(E46), DAY(E46))</f>
        <v>46692</v>
      </c>
      <c r="Z46" s="21" t="s">
        <v>141</v>
      </c>
      <c r="AA46" s="21" t="s">
        <v>152</v>
      </c>
      <c r="AB46" s="21" t="s">
        <v>141</v>
      </c>
      <c r="AC46" s="21" t="s">
        <v>166</v>
      </c>
    </row>
    <row r="47" spans="1:183" ht="90">
      <c r="A47" s="21" t="s">
        <v>428</v>
      </c>
      <c r="B47" s="18" t="s">
        <v>429</v>
      </c>
      <c r="C47" s="18" t="s">
        <v>430</v>
      </c>
      <c r="D47" s="98">
        <v>44452</v>
      </c>
      <c r="E47" s="98">
        <v>44998</v>
      </c>
      <c r="F47" s="18" t="s">
        <v>348</v>
      </c>
      <c r="G47" s="20">
        <v>45548</v>
      </c>
      <c r="H47" s="56" t="s">
        <v>140</v>
      </c>
      <c r="I47" s="20">
        <f>D47+365</f>
        <v>44817</v>
      </c>
      <c r="J47" s="99" t="s">
        <v>431</v>
      </c>
      <c r="K47" s="21" t="s">
        <v>143</v>
      </c>
      <c r="L47" s="22" t="s">
        <v>432</v>
      </c>
      <c r="M47" s="18" t="s">
        <v>172</v>
      </c>
      <c r="N47" s="21" t="s">
        <v>433</v>
      </c>
      <c r="O47" s="21" t="s">
        <v>161</v>
      </c>
      <c r="P47" s="21" t="s">
        <v>162</v>
      </c>
      <c r="Q47" s="24">
        <v>350000</v>
      </c>
      <c r="R47" s="24">
        <v>700000</v>
      </c>
      <c r="S47" s="24">
        <v>0</v>
      </c>
      <c r="T47" s="21" t="s">
        <v>150</v>
      </c>
      <c r="U47" s="106" t="s">
        <v>163</v>
      </c>
      <c r="V47" s="106" t="s">
        <v>140</v>
      </c>
      <c r="W47" s="113" t="s">
        <v>141</v>
      </c>
      <c r="X47" s="92">
        <f t="shared" ref="X47:X52" si="4">DATE(YEAR(D47) + 3, MONTH(D47), DAY(D47))</f>
        <v>45548</v>
      </c>
      <c r="Y47" s="93">
        <f>DATE(YEAR(E47) + 6, MONTH(E47), DAY(E47))</f>
        <v>47190</v>
      </c>
      <c r="Z47" s="113" t="s">
        <v>141</v>
      </c>
      <c r="AA47" s="20" t="s">
        <v>165</v>
      </c>
      <c r="AB47" s="20" t="s">
        <v>165</v>
      </c>
      <c r="AC47" s="21" t="s">
        <v>153</v>
      </c>
    </row>
    <row r="48" spans="1:183" ht="30">
      <c r="A48" s="18" t="s">
        <v>434</v>
      </c>
      <c r="B48" s="18" t="s">
        <v>435</v>
      </c>
      <c r="C48" s="18" t="s">
        <v>436</v>
      </c>
      <c r="D48" s="19">
        <v>44839</v>
      </c>
      <c r="E48" s="19">
        <v>45569</v>
      </c>
      <c r="F48" s="21" t="s">
        <v>152</v>
      </c>
      <c r="G48" s="19">
        <v>45569</v>
      </c>
      <c r="H48" s="56" t="s">
        <v>140</v>
      </c>
      <c r="I48" s="20">
        <v>45170</v>
      </c>
      <c r="J48" s="96" t="s">
        <v>437</v>
      </c>
      <c r="K48" s="18" t="s">
        <v>152</v>
      </c>
      <c r="L48" s="105" t="s">
        <v>438</v>
      </c>
      <c r="M48" s="18" t="s">
        <v>159</v>
      </c>
      <c r="N48" s="18" t="s">
        <v>439</v>
      </c>
      <c r="O48" s="113" t="s">
        <v>174</v>
      </c>
      <c r="P48" s="18" t="s">
        <v>440</v>
      </c>
      <c r="Q48" s="38">
        <v>639785</v>
      </c>
      <c r="R48" s="38">
        <v>639785</v>
      </c>
      <c r="S48" s="24">
        <v>0</v>
      </c>
      <c r="T48" s="21" t="s">
        <v>150</v>
      </c>
      <c r="U48" s="21" t="s">
        <v>151</v>
      </c>
      <c r="V48" s="21" t="s">
        <v>157</v>
      </c>
      <c r="W48" s="21" t="s">
        <v>141</v>
      </c>
      <c r="X48" s="20">
        <f t="shared" si="4"/>
        <v>45935</v>
      </c>
      <c r="Y48" s="20">
        <f>DATE(YEAR(E48) + 6, MONTH(E48), DAY(E48))</f>
        <v>47760</v>
      </c>
      <c r="Z48" s="21" t="s">
        <v>141</v>
      </c>
      <c r="AA48" s="21" t="s">
        <v>165</v>
      </c>
      <c r="AB48" s="21" t="s">
        <v>165</v>
      </c>
      <c r="AC48" s="20" t="s">
        <v>289</v>
      </c>
    </row>
    <row r="49" spans="1:183" ht="45">
      <c r="A49" s="52" t="s">
        <v>441</v>
      </c>
      <c r="B49" s="52" t="s">
        <v>442</v>
      </c>
      <c r="C49" s="52" t="s">
        <v>443</v>
      </c>
      <c r="D49" s="53">
        <v>43843</v>
      </c>
      <c r="E49" s="61">
        <v>45303</v>
      </c>
      <c r="F49" s="52" t="s">
        <v>152</v>
      </c>
      <c r="G49" s="61">
        <v>45303</v>
      </c>
      <c r="H49" s="170" t="s">
        <v>157</v>
      </c>
      <c r="I49" s="20">
        <v>45107</v>
      </c>
      <c r="J49" s="57" t="s">
        <v>444</v>
      </c>
      <c r="K49" s="18" t="s">
        <v>152</v>
      </c>
      <c r="L49" s="105" t="s">
        <v>445</v>
      </c>
      <c r="M49" s="57" t="s">
        <v>159</v>
      </c>
      <c r="N49" s="40" t="s">
        <v>446</v>
      </c>
      <c r="O49" s="52" t="s">
        <v>447</v>
      </c>
      <c r="P49" s="52" t="s">
        <v>233</v>
      </c>
      <c r="Q49" s="23">
        <v>100000</v>
      </c>
      <c r="R49" s="23">
        <v>552503.66</v>
      </c>
      <c r="S49" s="52" t="s">
        <v>141</v>
      </c>
      <c r="T49" s="18" t="s">
        <v>150</v>
      </c>
      <c r="U49" s="52" t="s">
        <v>163</v>
      </c>
      <c r="V49" s="52" t="s">
        <v>140</v>
      </c>
      <c r="W49" s="18" t="s">
        <v>448</v>
      </c>
      <c r="X49" s="20">
        <f t="shared" si="4"/>
        <v>44939</v>
      </c>
      <c r="Y49" s="61">
        <f>DATE(YEAR(E49) + 3, MONTH(E49), DAY(E49))</f>
        <v>46399</v>
      </c>
      <c r="Z49" s="21" t="s">
        <v>141</v>
      </c>
      <c r="AA49" s="21" t="s">
        <v>165</v>
      </c>
      <c r="AB49" s="21" t="s">
        <v>165</v>
      </c>
      <c r="AC49" s="171" t="s">
        <v>277</v>
      </c>
    </row>
    <row r="50" spans="1:183" ht="45">
      <c r="A50" s="52" t="s">
        <v>449</v>
      </c>
      <c r="B50" s="52" t="s">
        <v>450</v>
      </c>
      <c r="C50" s="52" t="s">
        <v>451</v>
      </c>
      <c r="D50" s="53">
        <v>42338</v>
      </c>
      <c r="E50" s="172">
        <v>45146</v>
      </c>
      <c r="F50" s="52" t="s">
        <v>152</v>
      </c>
      <c r="G50" s="172">
        <v>45146</v>
      </c>
      <c r="H50" s="136" t="s">
        <v>140</v>
      </c>
      <c r="I50" s="20" t="s">
        <v>293</v>
      </c>
      <c r="J50" s="57" t="s">
        <v>452</v>
      </c>
      <c r="K50" s="21" t="s">
        <v>143</v>
      </c>
      <c r="L50" s="101" t="s">
        <v>453</v>
      </c>
      <c r="M50" s="52" t="s">
        <v>159</v>
      </c>
      <c r="N50" s="40" t="s">
        <v>262</v>
      </c>
      <c r="O50" s="52" t="s">
        <v>313</v>
      </c>
      <c r="P50" s="52" t="s">
        <v>148</v>
      </c>
      <c r="Q50" s="23">
        <v>54000</v>
      </c>
      <c r="R50" s="23">
        <v>540000</v>
      </c>
      <c r="S50" s="67">
        <v>0</v>
      </c>
      <c r="T50" s="18" t="s">
        <v>150</v>
      </c>
      <c r="U50" s="52" t="s">
        <v>163</v>
      </c>
      <c r="V50" s="52" t="s">
        <v>157</v>
      </c>
      <c r="W50" s="21" t="s">
        <v>141</v>
      </c>
      <c r="X50" s="20">
        <f t="shared" si="4"/>
        <v>43434</v>
      </c>
      <c r="Y50" s="61">
        <f>DATE(YEAR(E50) + 3, MONTH(E50), DAY(E50))</f>
        <v>46242</v>
      </c>
      <c r="Z50" s="20"/>
      <c r="AA50" s="20" t="s">
        <v>152</v>
      </c>
      <c r="AB50" s="20" t="s">
        <v>141</v>
      </c>
      <c r="AC50" s="171" t="s">
        <v>263</v>
      </c>
    </row>
    <row r="51" spans="1:183" ht="90">
      <c r="A51" s="52" t="s">
        <v>454</v>
      </c>
      <c r="B51" s="52" t="s">
        <v>455</v>
      </c>
      <c r="C51" s="52" t="s">
        <v>456</v>
      </c>
      <c r="D51" s="172">
        <v>44389</v>
      </c>
      <c r="E51" s="172">
        <v>45118</v>
      </c>
      <c r="F51" s="52" t="s">
        <v>165</v>
      </c>
      <c r="G51" s="53">
        <v>45849</v>
      </c>
      <c r="H51" s="136" t="s">
        <v>140</v>
      </c>
      <c r="I51" s="20">
        <v>44722</v>
      </c>
      <c r="J51" s="57" t="s">
        <v>457</v>
      </c>
      <c r="K51" s="18" t="s">
        <v>143</v>
      </c>
      <c r="L51" s="18">
        <v>9577300</v>
      </c>
      <c r="M51" s="57" t="s">
        <v>159</v>
      </c>
      <c r="N51" s="40" t="s">
        <v>458</v>
      </c>
      <c r="O51" s="86" t="s">
        <v>459</v>
      </c>
      <c r="P51" s="52" t="s">
        <v>162</v>
      </c>
      <c r="Q51" s="38">
        <v>125000</v>
      </c>
      <c r="R51" s="38">
        <v>500000</v>
      </c>
      <c r="S51" s="67">
        <v>0</v>
      </c>
      <c r="T51" s="18" t="s">
        <v>150</v>
      </c>
      <c r="U51" s="52" t="s">
        <v>163</v>
      </c>
      <c r="V51" s="52" t="s">
        <v>140</v>
      </c>
      <c r="W51" s="137"/>
      <c r="X51" s="20">
        <f t="shared" si="4"/>
        <v>45485</v>
      </c>
      <c r="Y51" s="61">
        <f>DATE(YEAR(E51) + 6, MONTH(E51), DAY(E51))</f>
        <v>47310</v>
      </c>
      <c r="Z51" s="18"/>
      <c r="AA51" s="21" t="s">
        <v>152</v>
      </c>
      <c r="AB51" s="21" t="s">
        <v>141</v>
      </c>
      <c r="AC51" s="57" t="s">
        <v>166</v>
      </c>
    </row>
    <row r="52" spans="1:183" ht="90">
      <c r="A52" s="54" t="s">
        <v>460</v>
      </c>
      <c r="B52" s="52" t="s">
        <v>461</v>
      </c>
      <c r="C52" s="52" t="s">
        <v>462</v>
      </c>
      <c r="D52" s="142">
        <v>44393</v>
      </c>
      <c r="E52" s="142">
        <v>45488</v>
      </c>
      <c r="F52" s="54" t="s">
        <v>165</v>
      </c>
      <c r="G52" s="61">
        <v>45853</v>
      </c>
      <c r="H52" s="56" t="s">
        <v>157</v>
      </c>
      <c r="I52" s="20">
        <f>D52+730</f>
        <v>45123</v>
      </c>
      <c r="J52" s="173" t="s">
        <v>463</v>
      </c>
      <c r="K52" s="21" t="s">
        <v>143</v>
      </c>
      <c r="L52" s="17">
        <v>7769023</v>
      </c>
      <c r="M52" s="54" t="s">
        <v>172</v>
      </c>
      <c r="N52" s="106" t="s">
        <v>464</v>
      </c>
      <c r="O52" s="106" t="s">
        <v>465</v>
      </c>
      <c r="P52" s="106" t="s">
        <v>248</v>
      </c>
      <c r="Q52" s="24">
        <v>112500</v>
      </c>
      <c r="R52" s="24">
        <v>450000</v>
      </c>
      <c r="S52" s="59">
        <v>0</v>
      </c>
      <c r="T52" s="106" t="s">
        <v>150</v>
      </c>
      <c r="U52" s="174" t="s">
        <v>151</v>
      </c>
      <c r="V52" s="106" t="s">
        <v>140</v>
      </c>
      <c r="W52" s="175" t="s">
        <v>466</v>
      </c>
      <c r="X52" s="20">
        <f t="shared" si="4"/>
        <v>45489</v>
      </c>
      <c r="Y52" s="61">
        <f>DATE(YEAR(E52) + 3, MONTH(E52), DAY(E52))</f>
        <v>46583</v>
      </c>
      <c r="Z52" s="21" t="s">
        <v>141</v>
      </c>
      <c r="AA52" s="21" t="s">
        <v>152</v>
      </c>
      <c r="AB52" s="21" t="s">
        <v>141</v>
      </c>
      <c r="AC52" s="99" t="s">
        <v>166</v>
      </c>
    </row>
    <row r="53" spans="1:183" ht="45">
      <c r="A53" s="52" t="s">
        <v>467</v>
      </c>
      <c r="B53" s="52" t="s">
        <v>468</v>
      </c>
      <c r="C53" s="52" t="s">
        <v>469</v>
      </c>
      <c r="D53" s="142">
        <v>44440</v>
      </c>
      <c r="E53" s="142">
        <v>45169</v>
      </c>
      <c r="F53" s="52" t="s">
        <v>140</v>
      </c>
      <c r="G53" s="55">
        <v>45169</v>
      </c>
      <c r="H53" s="56" t="s">
        <v>140</v>
      </c>
      <c r="I53" s="20">
        <v>45047</v>
      </c>
      <c r="J53" s="176" t="s">
        <v>382</v>
      </c>
      <c r="K53" s="18" t="s">
        <v>152</v>
      </c>
      <c r="L53" s="64">
        <v>5234413</v>
      </c>
      <c r="M53" s="136" t="s">
        <v>159</v>
      </c>
      <c r="N53" s="52" t="s">
        <v>470</v>
      </c>
      <c r="O53" s="52" t="s">
        <v>313</v>
      </c>
      <c r="P53" s="54" t="s">
        <v>148</v>
      </c>
      <c r="Q53" s="66">
        <v>444014</v>
      </c>
      <c r="R53" s="66">
        <v>444014</v>
      </c>
      <c r="S53" s="67">
        <v>0</v>
      </c>
      <c r="T53" s="18" t="s">
        <v>150</v>
      </c>
      <c r="U53" s="18" t="s">
        <v>163</v>
      </c>
      <c r="V53" s="21" t="s">
        <v>140</v>
      </c>
      <c r="W53" s="177" t="s">
        <v>141</v>
      </c>
      <c r="X53" s="20" t="s">
        <v>141</v>
      </c>
      <c r="Y53" s="61">
        <v>46266</v>
      </c>
      <c r="Z53" s="21" t="s">
        <v>141</v>
      </c>
      <c r="AA53" s="21" t="s">
        <v>165</v>
      </c>
      <c r="AB53" s="21" t="s">
        <v>165</v>
      </c>
      <c r="AC53" s="99" t="s">
        <v>263</v>
      </c>
    </row>
    <row r="54" spans="1:183" ht="45">
      <c r="A54" s="52" t="s">
        <v>471</v>
      </c>
      <c r="B54" s="52" t="s">
        <v>472</v>
      </c>
      <c r="C54" s="52" t="s">
        <v>473</v>
      </c>
      <c r="D54" s="142">
        <v>44700</v>
      </c>
      <c r="E54" s="178">
        <v>45078</v>
      </c>
      <c r="F54" s="54" t="s">
        <v>157</v>
      </c>
      <c r="G54" s="61">
        <v>45747</v>
      </c>
      <c r="H54" s="56" t="s">
        <v>140</v>
      </c>
      <c r="I54" s="21" t="s">
        <v>141</v>
      </c>
      <c r="J54" s="173" t="s">
        <v>246</v>
      </c>
      <c r="K54" s="21" t="s">
        <v>152</v>
      </c>
      <c r="L54" s="54">
        <v>2594504</v>
      </c>
      <c r="M54" s="54" t="s">
        <v>172</v>
      </c>
      <c r="N54" s="54" t="s">
        <v>474</v>
      </c>
      <c r="O54" s="54" t="s">
        <v>232</v>
      </c>
      <c r="P54" s="54" t="s">
        <v>233</v>
      </c>
      <c r="Q54" s="24">
        <v>372126.5</v>
      </c>
      <c r="R54" s="24">
        <v>372126.5</v>
      </c>
      <c r="S54" s="59">
        <v>0</v>
      </c>
      <c r="T54" s="54" t="s">
        <v>150</v>
      </c>
      <c r="U54" s="54" t="s">
        <v>163</v>
      </c>
      <c r="V54" s="54" t="s">
        <v>140</v>
      </c>
      <c r="W54" s="60"/>
      <c r="X54" s="20">
        <f>DATE(YEAR(D54) + 3, MONTH(D54), DAY(D54))</f>
        <v>45796</v>
      </c>
      <c r="Y54" s="20">
        <f>DATE(YEAR(E54) + 3, MONTH(E54), DAY(E54))</f>
        <v>46174</v>
      </c>
      <c r="Z54" s="21" t="s">
        <v>141</v>
      </c>
      <c r="AA54" s="21" t="s">
        <v>165</v>
      </c>
      <c r="AB54" s="21" t="s">
        <v>165</v>
      </c>
      <c r="AC54" s="99" t="s">
        <v>235</v>
      </c>
    </row>
    <row r="55" spans="1:183" ht="90">
      <c r="A55" s="54" t="s">
        <v>475</v>
      </c>
      <c r="B55" s="52" t="s">
        <v>476</v>
      </c>
      <c r="C55" s="52" t="s">
        <v>477</v>
      </c>
      <c r="D55" s="142">
        <v>44778</v>
      </c>
      <c r="E55" s="142">
        <v>46603</v>
      </c>
      <c r="F55" s="54" t="s">
        <v>152</v>
      </c>
      <c r="G55" s="61">
        <v>46603</v>
      </c>
      <c r="H55" s="56" t="s">
        <v>140</v>
      </c>
      <c r="I55" s="21" t="s">
        <v>141</v>
      </c>
      <c r="J55" s="173" t="s">
        <v>478</v>
      </c>
      <c r="K55" s="21" t="s">
        <v>143</v>
      </c>
      <c r="L55" s="58" t="s">
        <v>479</v>
      </c>
      <c r="M55" s="54" t="s">
        <v>145</v>
      </c>
      <c r="N55" s="54" t="s">
        <v>480</v>
      </c>
      <c r="O55" s="54" t="s">
        <v>481</v>
      </c>
      <c r="P55" s="54" t="s">
        <v>185</v>
      </c>
      <c r="Q55" s="24">
        <v>10300</v>
      </c>
      <c r="R55" s="24">
        <v>300000</v>
      </c>
      <c r="S55" s="59">
        <v>0</v>
      </c>
      <c r="T55" s="54" t="s">
        <v>150</v>
      </c>
      <c r="U55" s="54" t="s">
        <v>163</v>
      </c>
      <c r="V55" s="21" t="s">
        <v>140</v>
      </c>
      <c r="W55" s="132" t="s">
        <v>482</v>
      </c>
      <c r="X55" s="20">
        <f>DATE(YEAR(D55) + 3, MONTH(D55), DAY(D55))</f>
        <v>45874</v>
      </c>
      <c r="Y55" s="20">
        <f>DATE(YEAR(E55) + 3, MONTH(E55), DAY(E55))</f>
        <v>47699</v>
      </c>
      <c r="Z55" s="21" t="s">
        <v>141</v>
      </c>
      <c r="AA55" s="21" t="s">
        <v>152</v>
      </c>
      <c r="AB55" s="21" t="s">
        <v>141</v>
      </c>
      <c r="AC55" s="99" t="s">
        <v>153</v>
      </c>
    </row>
    <row r="56" spans="1:183" ht="90">
      <c r="A56" s="52" t="s">
        <v>483</v>
      </c>
      <c r="B56" s="52" t="s">
        <v>484</v>
      </c>
      <c r="C56" s="52" t="s">
        <v>485</v>
      </c>
      <c r="D56" s="53">
        <v>44873</v>
      </c>
      <c r="E56" s="53">
        <v>45968</v>
      </c>
      <c r="F56" s="52" t="s">
        <v>165</v>
      </c>
      <c r="G56" s="53">
        <v>46698</v>
      </c>
      <c r="H56" s="95" t="s">
        <v>157</v>
      </c>
      <c r="I56" s="19">
        <v>45231</v>
      </c>
      <c r="J56" s="57" t="s">
        <v>486</v>
      </c>
      <c r="K56" s="18" t="s">
        <v>487</v>
      </c>
      <c r="L56" s="52">
        <v>8322856</v>
      </c>
      <c r="M56" s="52" t="s">
        <v>172</v>
      </c>
      <c r="N56" s="52" t="s">
        <v>312</v>
      </c>
      <c r="O56" s="52" t="s">
        <v>488</v>
      </c>
      <c r="P56" s="52" t="s">
        <v>233</v>
      </c>
      <c r="Q56" s="24">
        <v>49076.4</v>
      </c>
      <c r="R56" s="24">
        <v>256524.78</v>
      </c>
      <c r="S56" s="59">
        <v>0</v>
      </c>
      <c r="T56" s="52" t="s">
        <v>150</v>
      </c>
      <c r="U56" s="52" t="s">
        <v>163</v>
      </c>
      <c r="V56" s="52" t="s">
        <v>140</v>
      </c>
      <c r="W56" s="65"/>
      <c r="X56" s="92">
        <f t="shared" ref="X56:X62" si="5">DATE(YEAR(D56) + 3, MONTH(D56), DAY(D56))</f>
        <v>45969</v>
      </c>
      <c r="Y56" s="93">
        <f>DATE(YEAR(E56) + 6, MONTH(E56), DAY(E56))</f>
        <v>48159</v>
      </c>
      <c r="Z56" s="92" t="s">
        <v>165</v>
      </c>
      <c r="AA56" s="113" t="s">
        <v>152</v>
      </c>
      <c r="AB56" s="113" t="s">
        <v>141</v>
      </c>
      <c r="AC56" s="179" t="s">
        <v>177</v>
      </c>
    </row>
    <row r="57" spans="1:183" ht="90">
      <c r="A57" s="52" t="s">
        <v>489</v>
      </c>
      <c r="B57" s="52" t="s">
        <v>490</v>
      </c>
      <c r="C57" s="52" t="s">
        <v>491</v>
      </c>
      <c r="D57" s="53">
        <v>42338</v>
      </c>
      <c r="E57" s="142">
        <v>45169</v>
      </c>
      <c r="F57" s="52" t="s">
        <v>152</v>
      </c>
      <c r="G57" s="142">
        <v>45169</v>
      </c>
      <c r="H57" s="95" t="s">
        <v>157</v>
      </c>
      <c r="I57" s="20">
        <v>44773</v>
      </c>
      <c r="J57" s="57" t="s">
        <v>452</v>
      </c>
      <c r="K57" s="21" t="s">
        <v>143</v>
      </c>
      <c r="L57" s="58" t="s">
        <v>453</v>
      </c>
      <c r="M57" s="52" t="s">
        <v>172</v>
      </c>
      <c r="N57" s="52" t="s">
        <v>262</v>
      </c>
      <c r="O57" s="52" t="s">
        <v>313</v>
      </c>
      <c r="P57" s="52" t="s">
        <v>148</v>
      </c>
      <c r="Q57" s="23">
        <v>25500</v>
      </c>
      <c r="R57" s="23">
        <v>255000</v>
      </c>
      <c r="S57" s="67">
        <v>0</v>
      </c>
      <c r="T57" s="52" t="s">
        <v>150</v>
      </c>
      <c r="U57" s="52" t="s">
        <v>163</v>
      </c>
      <c r="V57" s="136" t="s">
        <v>157</v>
      </c>
      <c r="W57" s="21" t="s">
        <v>141</v>
      </c>
      <c r="X57" s="20">
        <f t="shared" si="5"/>
        <v>43434</v>
      </c>
      <c r="Y57" s="20">
        <f>DATE(YEAR(E57) + 3, MONTH(E57), DAY(E57))</f>
        <v>46265</v>
      </c>
      <c r="Z57" s="21" t="s">
        <v>152</v>
      </c>
      <c r="AA57" s="20" t="s">
        <v>152</v>
      </c>
      <c r="AB57" s="20" t="s">
        <v>141</v>
      </c>
      <c r="AC57" s="20" t="s">
        <v>177</v>
      </c>
    </row>
    <row r="58" spans="1:183" ht="45">
      <c r="A58" s="54" t="s">
        <v>492</v>
      </c>
      <c r="B58" s="54" t="s">
        <v>493</v>
      </c>
      <c r="C58" s="52" t="s">
        <v>494</v>
      </c>
      <c r="D58" s="142">
        <v>44869</v>
      </c>
      <c r="E58" s="142">
        <v>45230</v>
      </c>
      <c r="F58" s="54" t="s">
        <v>165</v>
      </c>
      <c r="G58" s="142">
        <v>45596</v>
      </c>
      <c r="H58" s="56" t="s">
        <v>140</v>
      </c>
      <c r="I58" s="20">
        <v>45050</v>
      </c>
      <c r="J58" s="99" t="s">
        <v>495</v>
      </c>
      <c r="K58" s="21" t="s">
        <v>152</v>
      </c>
      <c r="L58" s="54" t="s">
        <v>496</v>
      </c>
      <c r="M58" s="54" t="s">
        <v>497</v>
      </c>
      <c r="N58" s="54" t="s">
        <v>498</v>
      </c>
      <c r="O58" s="106" t="s">
        <v>194</v>
      </c>
      <c r="P58" s="54" t="s">
        <v>148</v>
      </c>
      <c r="Q58" s="24">
        <v>250000</v>
      </c>
      <c r="R58" s="24">
        <v>250000</v>
      </c>
      <c r="S58" s="59">
        <v>0</v>
      </c>
      <c r="T58" s="54" t="s">
        <v>150</v>
      </c>
      <c r="U58" s="68" t="s">
        <v>499</v>
      </c>
      <c r="V58" s="170" t="s">
        <v>140</v>
      </c>
      <c r="W58" s="180" t="s">
        <v>500</v>
      </c>
      <c r="X58" s="20">
        <f t="shared" si="5"/>
        <v>45965</v>
      </c>
      <c r="Y58" s="20">
        <f>DATE(YEAR(E58) + 3, MONTH(E58), DAY(E58))</f>
        <v>46326</v>
      </c>
      <c r="Z58" s="21" t="s">
        <v>165</v>
      </c>
      <c r="AA58" s="21" t="s">
        <v>165</v>
      </c>
      <c r="AB58" s="21" t="s">
        <v>165</v>
      </c>
      <c r="AC58" s="21" t="s">
        <v>153</v>
      </c>
    </row>
    <row r="59" spans="1:183">
      <c r="A59" s="86" t="s">
        <v>501</v>
      </c>
      <c r="B59" s="86" t="s">
        <v>502</v>
      </c>
      <c r="C59" s="86" t="s">
        <v>503</v>
      </c>
      <c r="D59" s="87">
        <v>43983</v>
      </c>
      <c r="E59" s="87">
        <v>45077</v>
      </c>
      <c r="F59" s="86" t="s">
        <v>165</v>
      </c>
      <c r="G59" s="87">
        <v>45777</v>
      </c>
      <c r="H59" s="89" t="s">
        <v>157</v>
      </c>
      <c r="I59" s="20">
        <v>45231</v>
      </c>
      <c r="J59" s="90" t="s">
        <v>504</v>
      </c>
      <c r="K59" s="65" t="s">
        <v>152</v>
      </c>
      <c r="L59" s="181" t="s">
        <v>505</v>
      </c>
      <c r="M59" s="86" t="s">
        <v>159</v>
      </c>
      <c r="N59" s="86" t="s">
        <v>312</v>
      </c>
      <c r="O59" s="86" t="s">
        <v>313</v>
      </c>
      <c r="P59" s="86" t="s">
        <v>148</v>
      </c>
      <c r="Q59" s="130">
        <v>49846.8</v>
      </c>
      <c r="R59" s="130">
        <v>249234</v>
      </c>
      <c r="S59" s="116">
        <v>0</v>
      </c>
      <c r="T59" s="86" t="s">
        <v>150</v>
      </c>
      <c r="U59" s="86" t="s">
        <v>163</v>
      </c>
      <c r="V59" s="94" t="s">
        <v>157</v>
      </c>
      <c r="W59" s="21" t="s">
        <v>141</v>
      </c>
      <c r="X59" s="20">
        <f t="shared" si="5"/>
        <v>45078</v>
      </c>
      <c r="Y59" s="20">
        <f>DATE(YEAR(E59) + 3, MONTH(E59), DAY(E59))</f>
        <v>46173</v>
      </c>
      <c r="Z59" s="20"/>
      <c r="AA59" s="20" t="s">
        <v>152</v>
      </c>
      <c r="AB59" s="20" t="s">
        <v>141</v>
      </c>
      <c r="AC59" s="20" t="s">
        <v>263</v>
      </c>
    </row>
    <row r="60" spans="1:183">
      <c r="A60" s="86" t="s">
        <v>506</v>
      </c>
      <c r="B60" s="86" t="s">
        <v>507</v>
      </c>
      <c r="C60" s="86" t="s">
        <v>508</v>
      </c>
      <c r="D60" s="182">
        <v>44013</v>
      </c>
      <c r="E60" s="182">
        <v>45107</v>
      </c>
      <c r="F60" s="86" t="s">
        <v>152</v>
      </c>
      <c r="G60" s="87">
        <v>45107</v>
      </c>
      <c r="H60" s="94" t="s">
        <v>140</v>
      </c>
      <c r="I60" s="113" t="s">
        <v>141</v>
      </c>
      <c r="J60" s="111" t="s">
        <v>509</v>
      </c>
      <c r="K60" s="86" t="s">
        <v>152</v>
      </c>
      <c r="L60" s="181" t="s">
        <v>510</v>
      </c>
      <c r="M60" s="86" t="s">
        <v>145</v>
      </c>
      <c r="N60" s="86" t="s">
        <v>511</v>
      </c>
      <c r="O60" s="86" t="s">
        <v>512</v>
      </c>
      <c r="P60" s="86" t="s">
        <v>233</v>
      </c>
      <c r="Q60" s="183">
        <v>83000</v>
      </c>
      <c r="R60" s="183">
        <v>244609.1</v>
      </c>
      <c r="S60" s="116">
        <v>0</v>
      </c>
      <c r="T60" s="86" t="s">
        <v>150</v>
      </c>
      <c r="U60" s="86" t="s">
        <v>163</v>
      </c>
      <c r="V60" s="94" t="s">
        <v>140</v>
      </c>
      <c r="W60" s="113" t="s">
        <v>141</v>
      </c>
      <c r="X60" s="92">
        <f t="shared" si="5"/>
        <v>45108</v>
      </c>
      <c r="Y60" s="92">
        <f>DATE(YEAR(E60) + 3, MONTH(E60), DAY(E60))</f>
        <v>46203</v>
      </c>
      <c r="Z60" s="113" t="s">
        <v>141</v>
      </c>
      <c r="AA60" s="113" t="s">
        <v>152</v>
      </c>
      <c r="AB60" s="113" t="s">
        <v>141</v>
      </c>
      <c r="AC60" s="92" t="s">
        <v>153</v>
      </c>
    </row>
    <row r="61" spans="1:183" ht="60">
      <c r="A61" s="18" t="s">
        <v>513</v>
      </c>
      <c r="B61" s="18" t="s">
        <v>514</v>
      </c>
      <c r="C61" s="18" t="s">
        <v>515</v>
      </c>
      <c r="D61" s="19">
        <v>43160</v>
      </c>
      <c r="E61" s="19">
        <v>45077</v>
      </c>
      <c r="F61" s="18" t="s">
        <v>165</v>
      </c>
      <c r="G61" s="19">
        <v>45077</v>
      </c>
      <c r="H61" s="18" t="s">
        <v>157</v>
      </c>
      <c r="I61" s="20">
        <v>44958</v>
      </c>
      <c r="J61" s="18" t="s">
        <v>516</v>
      </c>
      <c r="K61" s="21" t="s">
        <v>143</v>
      </c>
      <c r="L61" s="22" t="s">
        <v>517</v>
      </c>
      <c r="M61" s="18" t="s">
        <v>172</v>
      </c>
      <c r="N61" s="18" t="s">
        <v>296</v>
      </c>
      <c r="O61" s="18" t="s">
        <v>256</v>
      </c>
      <c r="P61" s="18" t="s">
        <v>175</v>
      </c>
      <c r="Q61" s="23">
        <v>50000</v>
      </c>
      <c r="R61" s="23">
        <v>241577.60000000001</v>
      </c>
      <c r="S61" s="38">
        <v>0</v>
      </c>
      <c r="T61" s="18" t="s">
        <v>150</v>
      </c>
      <c r="U61" s="18" t="s">
        <v>163</v>
      </c>
      <c r="V61" s="18" t="s">
        <v>157</v>
      </c>
      <c r="W61" s="18" t="s">
        <v>157</v>
      </c>
      <c r="X61" s="20">
        <f t="shared" si="5"/>
        <v>44256</v>
      </c>
      <c r="Y61" s="20">
        <f>DATE(YEAR(E61) + 6, MONTH(E61), DAY(E61))</f>
        <v>47269</v>
      </c>
      <c r="Z61" s="21" t="s">
        <v>141</v>
      </c>
      <c r="AA61" s="21" t="s">
        <v>152</v>
      </c>
      <c r="AB61" s="21" t="s">
        <v>141</v>
      </c>
      <c r="AC61" s="20" t="s">
        <v>257</v>
      </c>
      <c r="AE61" s="157"/>
      <c r="AF61" s="157"/>
      <c r="AG61" s="157"/>
      <c r="AH61" s="157"/>
      <c r="AI61" s="157"/>
      <c r="AJ61" s="157"/>
      <c r="AK61" s="157"/>
      <c r="AL61" s="157"/>
      <c r="AM61" s="157"/>
      <c r="AN61" s="157"/>
      <c r="AO61" s="157"/>
      <c r="AP61" s="184"/>
      <c r="AQ61" s="184"/>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7"/>
      <c r="DA61" s="157"/>
      <c r="DB61" s="157"/>
      <c r="DC61" s="157"/>
      <c r="DD61" s="157"/>
      <c r="DE61" s="157"/>
      <c r="DF61" s="157"/>
      <c r="DG61" s="157"/>
      <c r="DH61" s="157"/>
      <c r="DI61" s="157"/>
      <c r="DJ61" s="157"/>
      <c r="DK61" s="157"/>
      <c r="DL61" s="157"/>
      <c r="DM61" s="157"/>
      <c r="DN61" s="157"/>
      <c r="DO61" s="157"/>
      <c r="DP61" s="157"/>
      <c r="DQ61" s="157"/>
      <c r="DR61" s="157"/>
      <c r="DS61" s="157"/>
      <c r="DT61" s="157"/>
      <c r="DU61" s="157"/>
      <c r="DV61" s="157"/>
      <c r="DW61" s="157"/>
      <c r="DX61" s="157"/>
      <c r="DY61" s="157"/>
      <c r="DZ61" s="157"/>
      <c r="EA61" s="157"/>
      <c r="EB61" s="157"/>
      <c r="EC61" s="157"/>
      <c r="ED61" s="157"/>
      <c r="EE61" s="157"/>
      <c r="EF61" s="157"/>
      <c r="EG61" s="157"/>
      <c r="EH61" s="157"/>
      <c r="EI61" s="157"/>
      <c r="EJ61" s="157"/>
      <c r="EK61" s="157"/>
      <c r="EL61" s="157"/>
      <c r="EM61" s="157"/>
      <c r="EN61" s="157"/>
      <c r="EO61" s="157"/>
      <c r="EP61" s="157"/>
      <c r="EQ61" s="157"/>
      <c r="ER61" s="157"/>
      <c r="ES61" s="157"/>
      <c r="ET61" s="157"/>
      <c r="EU61" s="157"/>
      <c r="EV61" s="157"/>
      <c r="EW61" s="157"/>
      <c r="EX61" s="157"/>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157"/>
      <c r="FV61" s="157"/>
      <c r="FW61" s="157"/>
      <c r="FX61" s="157"/>
      <c r="FY61" s="157"/>
      <c r="FZ61" s="157"/>
      <c r="GA61" s="157"/>
    </row>
    <row r="62" spans="1:183" ht="30">
      <c r="A62" s="31" t="s">
        <v>518</v>
      </c>
      <c r="B62" s="35" t="s">
        <v>519</v>
      </c>
      <c r="C62" s="35" t="s">
        <v>520</v>
      </c>
      <c r="D62" s="161">
        <v>44321</v>
      </c>
      <c r="E62" s="161">
        <v>44685</v>
      </c>
      <c r="F62" s="31" t="s">
        <v>521</v>
      </c>
      <c r="G62" s="29">
        <v>45050</v>
      </c>
      <c r="H62" s="28" t="s">
        <v>140</v>
      </c>
      <c r="I62" s="44" t="s">
        <v>141</v>
      </c>
      <c r="J62" s="164" t="s">
        <v>522</v>
      </c>
      <c r="K62" s="31" t="s">
        <v>143</v>
      </c>
      <c r="L62" s="165" t="s">
        <v>523</v>
      </c>
      <c r="M62" s="25" t="s">
        <v>145</v>
      </c>
      <c r="N62" s="31" t="s">
        <v>524</v>
      </c>
      <c r="O62" s="31" t="s">
        <v>465</v>
      </c>
      <c r="P62" s="35" t="s">
        <v>248</v>
      </c>
      <c r="Q62" s="167">
        <v>225245</v>
      </c>
      <c r="R62" s="167">
        <v>225245</v>
      </c>
      <c r="S62" s="185">
        <v>0</v>
      </c>
      <c r="T62" s="31" t="s">
        <v>150</v>
      </c>
      <c r="U62" s="35" t="s">
        <v>163</v>
      </c>
      <c r="V62" s="31" t="s">
        <v>140</v>
      </c>
      <c r="W62" s="186" t="s">
        <v>141</v>
      </c>
      <c r="X62" s="29">
        <f t="shared" si="5"/>
        <v>45417</v>
      </c>
      <c r="Y62" s="29">
        <f>DATE(YEAR(E62) + 3, MONTH(E62), DAY(E62))</f>
        <v>45781</v>
      </c>
      <c r="Z62" s="31" t="s">
        <v>141</v>
      </c>
      <c r="AA62" s="31" t="s">
        <v>152</v>
      </c>
      <c r="AB62" s="31" t="s">
        <v>141</v>
      </c>
      <c r="AC62" s="31" t="s">
        <v>166</v>
      </c>
    </row>
    <row r="63" spans="1:183" s="21" customFormat="1" ht="60">
      <c r="A63" s="18" t="s">
        <v>525</v>
      </c>
      <c r="B63" s="18" t="s">
        <v>526</v>
      </c>
      <c r="C63" s="18" t="s">
        <v>527</v>
      </c>
      <c r="D63" s="37">
        <v>43626</v>
      </c>
      <c r="E63" s="19">
        <v>45078</v>
      </c>
      <c r="F63" s="18" t="s">
        <v>152</v>
      </c>
      <c r="G63" s="19">
        <v>45078</v>
      </c>
      <c r="H63" s="95" t="s">
        <v>140</v>
      </c>
      <c r="I63" s="20">
        <f>D63+1095</f>
        <v>44721</v>
      </c>
      <c r="J63" s="99" t="s">
        <v>528</v>
      </c>
      <c r="K63" s="18" t="s">
        <v>152</v>
      </c>
      <c r="L63" s="129" t="s">
        <v>529</v>
      </c>
      <c r="M63" s="18" t="s">
        <v>172</v>
      </c>
      <c r="N63" s="18" t="s">
        <v>530</v>
      </c>
      <c r="O63" s="18" t="s">
        <v>269</v>
      </c>
      <c r="P63" s="18" t="s">
        <v>270</v>
      </c>
      <c r="Q63" s="23">
        <v>100000</v>
      </c>
      <c r="R63" s="23">
        <v>225000</v>
      </c>
      <c r="S63" s="38">
        <v>0</v>
      </c>
      <c r="T63" s="18" t="s">
        <v>150</v>
      </c>
      <c r="U63" s="18" t="s">
        <v>163</v>
      </c>
      <c r="V63" s="18" t="s">
        <v>140</v>
      </c>
      <c r="W63" s="21" t="s">
        <v>141</v>
      </c>
      <c r="X63" s="20">
        <f>DATE(YEAR(D65) + 3, MONTH(D65), DAY(D65))</f>
        <v>45200</v>
      </c>
      <c r="Y63" s="20">
        <f>DATE(YEAR(E63) + 3, MONTH(E63), DAY(E63))</f>
        <v>46174</v>
      </c>
      <c r="Z63" s="21" t="s">
        <v>141</v>
      </c>
      <c r="AA63" s="21" t="s">
        <v>152</v>
      </c>
      <c r="AB63" s="21" t="s">
        <v>141</v>
      </c>
      <c r="AC63" s="20" t="s">
        <v>153</v>
      </c>
    </row>
    <row r="64" spans="1:183" ht="45">
      <c r="A64" s="78" t="s">
        <v>531</v>
      </c>
      <c r="B64" s="78" t="s">
        <v>532</v>
      </c>
      <c r="C64" s="78" t="s">
        <v>533</v>
      </c>
      <c r="D64" s="187">
        <v>43647</v>
      </c>
      <c r="E64" s="82">
        <v>45439</v>
      </c>
      <c r="F64" s="78" t="s">
        <v>165</v>
      </c>
      <c r="G64" s="82">
        <v>45439</v>
      </c>
      <c r="H64" s="81" t="s">
        <v>534</v>
      </c>
      <c r="I64" s="20">
        <v>45139</v>
      </c>
      <c r="J64" s="147" t="s">
        <v>535</v>
      </c>
      <c r="K64" s="78" t="s">
        <v>152</v>
      </c>
      <c r="L64" s="105" t="s">
        <v>536</v>
      </c>
      <c r="M64" s="147" t="s">
        <v>159</v>
      </c>
      <c r="N64" s="78" t="s">
        <v>537</v>
      </c>
      <c r="O64" s="78" t="s">
        <v>256</v>
      </c>
      <c r="P64" s="78" t="s">
        <v>175</v>
      </c>
      <c r="Q64" s="124">
        <v>33000</v>
      </c>
      <c r="R64" s="124">
        <v>216160</v>
      </c>
      <c r="S64" s="146">
        <v>0</v>
      </c>
      <c r="T64" s="78" t="s">
        <v>150</v>
      </c>
      <c r="U64" s="78" t="s">
        <v>163</v>
      </c>
      <c r="V64" s="78" t="s">
        <v>157</v>
      </c>
      <c r="W64" s="44" t="s">
        <v>141</v>
      </c>
      <c r="X64" s="50">
        <f t="shared" ref="X64:Y83" si="6">DATE(YEAR(D64) + 3, MONTH(D64), DAY(D64))</f>
        <v>44743</v>
      </c>
      <c r="Y64" s="50">
        <f>DATE(YEAR(E64) + 3, MONTH(E64), DAY(E64))</f>
        <v>46534</v>
      </c>
      <c r="Z64" s="44" t="s">
        <v>141</v>
      </c>
      <c r="AA64" s="44" t="s">
        <v>165</v>
      </c>
      <c r="AB64" s="44" t="s">
        <v>165</v>
      </c>
      <c r="AC64" s="50" t="s">
        <v>249</v>
      </c>
    </row>
    <row r="65" spans="1:29" ht="30">
      <c r="A65" s="21" t="s">
        <v>538</v>
      </c>
      <c r="B65" s="18" t="s">
        <v>539</v>
      </c>
      <c r="C65" s="18" t="s">
        <v>540</v>
      </c>
      <c r="D65" s="19">
        <v>44105</v>
      </c>
      <c r="E65" s="19">
        <v>45199</v>
      </c>
      <c r="F65" s="18" t="s">
        <v>541</v>
      </c>
      <c r="G65" s="19">
        <v>45930</v>
      </c>
      <c r="H65" s="56" t="s">
        <v>157</v>
      </c>
      <c r="I65" s="20">
        <f>D65+730</f>
        <v>44835</v>
      </c>
      <c r="J65" s="188" t="s">
        <v>542</v>
      </c>
      <c r="K65" s="21" t="s">
        <v>143</v>
      </c>
      <c r="L65" s="189" t="s">
        <v>543</v>
      </c>
      <c r="M65" s="18" t="s">
        <v>172</v>
      </c>
      <c r="N65" s="18" t="s">
        <v>544</v>
      </c>
      <c r="O65" s="21" t="s">
        <v>393</v>
      </c>
      <c r="P65" s="21" t="s">
        <v>175</v>
      </c>
      <c r="Q65" s="23">
        <v>70000</v>
      </c>
      <c r="R65" s="23">
        <v>210000</v>
      </c>
      <c r="S65" s="38">
        <v>0</v>
      </c>
      <c r="T65" s="21" t="s">
        <v>150</v>
      </c>
      <c r="U65" s="21" t="s">
        <v>163</v>
      </c>
      <c r="V65" s="21" t="s">
        <v>157</v>
      </c>
      <c r="W65" s="21" t="s">
        <v>141</v>
      </c>
      <c r="X65" s="20">
        <f t="shared" si="6"/>
        <v>45200</v>
      </c>
      <c r="Y65" s="20">
        <f>DATE(YEAR(E65) + 3, MONTH(E65), DAY(E65))</f>
        <v>46295</v>
      </c>
      <c r="Z65" s="21" t="s">
        <v>141</v>
      </c>
      <c r="AA65" s="21" t="s">
        <v>152</v>
      </c>
      <c r="AB65" s="21" t="s">
        <v>141</v>
      </c>
      <c r="AC65" s="21" t="s">
        <v>153</v>
      </c>
    </row>
    <row r="66" spans="1:29" ht="24.75" customHeight="1">
      <c r="A66" s="18" t="s">
        <v>545</v>
      </c>
      <c r="B66" s="18" t="s">
        <v>546</v>
      </c>
      <c r="C66" s="18" t="s">
        <v>547</v>
      </c>
      <c r="D66" s="37">
        <v>44075</v>
      </c>
      <c r="E66" s="19">
        <v>45535</v>
      </c>
      <c r="F66" s="18" t="s">
        <v>317</v>
      </c>
      <c r="G66" s="19">
        <v>46265</v>
      </c>
      <c r="H66" s="95" t="s">
        <v>140</v>
      </c>
      <c r="I66" s="20">
        <f>D66+730</f>
        <v>44805</v>
      </c>
      <c r="J66" s="96" t="s">
        <v>548</v>
      </c>
      <c r="K66" s="18" t="s">
        <v>143</v>
      </c>
      <c r="L66" s="105" t="s">
        <v>549</v>
      </c>
      <c r="M66" s="18" t="s">
        <v>172</v>
      </c>
      <c r="N66" s="18" t="s">
        <v>550</v>
      </c>
      <c r="O66" s="52" t="s">
        <v>313</v>
      </c>
      <c r="P66" s="18" t="s">
        <v>148</v>
      </c>
      <c r="Q66" s="23">
        <v>37658.33</v>
      </c>
      <c r="R66" s="23">
        <v>203698.95</v>
      </c>
      <c r="S66" s="38">
        <v>0</v>
      </c>
      <c r="T66" s="18" t="s">
        <v>150</v>
      </c>
      <c r="U66" s="18" t="s">
        <v>163</v>
      </c>
      <c r="V66" s="18" t="s">
        <v>140</v>
      </c>
      <c r="W66" s="190" t="s">
        <v>551</v>
      </c>
      <c r="X66" s="20">
        <f t="shared" si="6"/>
        <v>45170</v>
      </c>
      <c r="Y66" s="20">
        <f>DATE(YEAR(E66) + 3, MONTH(E66), DAY(E66))</f>
        <v>46630</v>
      </c>
      <c r="Z66" s="21" t="s">
        <v>152</v>
      </c>
      <c r="AA66" s="21" t="s">
        <v>152</v>
      </c>
      <c r="AB66" s="21" t="s">
        <v>141</v>
      </c>
      <c r="AC66" s="20" t="s">
        <v>177</v>
      </c>
    </row>
    <row r="67" spans="1:29" ht="30">
      <c r="A67" s="21" t="s">
        <v>552</v>
      </c>
      <c r="B67" s="18" t="s">
        <v>553</v>
      </c>
      <c r="C67" s="191" t="s">
        <v>554</v>
      </c>
      <c r="D67" s="98">
        <v>44410</v>
      </c>
      <c r="E67" s="98">
        <v>44652</v>
      </c>
      <c r="F67" s="21" t="s">
        <v>152</v>
      </c>
      <c r="G67" s="20">
        <v>44652</v>
      </c>
      <c r="H67" s="21" t="s">
        <v>140</v>
      </c>
      <c r="I67" s="21" t="s">
        <v>141</v>
      </c>
      <c r="J67" s="21" t="s">
        <v>246</v>
      </c>
      <c r="K67" s="21" t="s">
        <v>152</v>
      </c>
      <c r="L67" s="192">
        <v>2594504</v>
      </c>
      <c r="M67" s="18" t="s">
        <v>145</v>
      </c>
      <c r="N67" s="21" t="s">
        <v>337</v>
      </c>
      <c r="O67" s="21" t="s">
        <v>174</v>
      </c>
      <c r="P67" s="18" t="s">
        <v>248</v>
      </c>
      <c r="Q67" s="24">
        <v>180000</v>
      </c>
      <c r="R67" s="24">
        <v>180000</v>
      </c>
      <c r="S67" s="24">
        <v>0</v>
      </c>
      <c r="T67" s="21" t="s">
        <v>150</v>
      </c>
      <c r="U67" s="21" t="s">
        <v>163</v>
      </c>
      <c r="V67" s="21" t="s">
        <v>157</v>
      </c>
      <c r="W67" s="60" t="s">
        <v>141</v>
      </c>
      <c r="X67" s="20">
        <f t="shared" si="6"/>
        <v>45506</v>
      </c>
      <c r="Y67" s="20">
        <f>DATE(YEAR(E67) + 6, MONTH(E67), DAY(E67))</f>
        <v>46844</v>
      </c>
      <c r="Z67" s="21" t="s">
        <v>141</v>
      </c>
      <c r="AA67" s="21" t="s">
        <v>165</v>
      </c>
      <c r="AB67" s="21" t="s">
        <v>165</v>
      </c>
      <c r="AC67" s="21" t="s">
        <v>166</v>
      </c>
    </row>
    <row r="68" spans="1:29" ht="60">
      <c r="A68" s="31" t="s">
        <v>555</v>
      </c>
      <c r="B68" s="31" t="s">
        <v>556</v>
      </c>
      <c r="C68" s="25" t="s">
        <v>557</v>
      </c>
      <c r="D68" s="193">
        <v>44901</v>
      </c>
      <c r="E68" s="193">
        <v>45625</v>
      </c>
      <c r="F68" s="194" t="s">
        <v>165</v>
      </c>
      <c r="G68" s="193">
        <v>46355</v>
      </c>
      <c r="H68" s="195" t="s">
        <v>157</v>
      </c>
      <c r="I68" s="196">
        <v>45259</v>
      </c>
      <c r="J68" s="197" t="s">
        <v>558</v>
      </c>
      <c r="K68" s="194" t="s">
        <v>143</v>
      </c>
      <c r="L68" s="194">
        <v>4451141</v>
      </c>
      <c r="M68" s="194" t="s">
        <v>497</v>
      </c>
      <c r="N68" s="194" t="s">
        <v>559</v>
      </c>
      <c r="O68" s="194" t="s">
        <v>560</v>
      </c>
      <c r="P68" s="194" t="s">
        <v>148</v>
      </c>
      <c r="Q68" s="185" t="s">
        <v>141</v>
      </c>
      <c r="R68" s="198">
        <v>177000</v>
      </c>
      <c r="S68" s="185">
        <v>0</v>
      </c>
      <c r="T68" s="194" t="s">
        <v>150</v>
      </c>
      <c r="U68" s="194" t="s">
        <v>163</v>
      </c>
      <c r="V68" s="194" t="s">
        <v>140</v>
      </c>
      <c r="W68" s="199" t="s">
        <v>561</v>
      </c>
      <c r="X68" s="196">
        <f t="shared" si="6"/>
        <v>45997</v>
      </c>
      <c r="Y68" s="196">
        <f>DATE(YEAR(E68) + 3, MONTH(E68), DAY(E68))</f>
        <v>46720</v>
      </c>
      <c r="Z68" s="194" t="s">
        <v>165</v>
      </c>
      <c r="AA68" s="194" t="s">
        <v>165</v>
      </c>
      <c r="AB68" s="194" t="s">
        <v>165</v>
      </c>
      <c r="AC68" s="194" t="s">
        <v>153</v>
      </c>
    </row>
    <row r="69" spans="1:29">
      <c r="A69" s="18" t="s">
        <v>562</v>
      </c>
      <c r="B69" s="18" t="s">
        <v>563</v>
      </c>
      <c r="C69" s="18" t="s">
        <v>564</v>
      </c>
      <c r="D69" s="37">
        <v>44329</v>
      </c>
      <c r="E69" s="37">
        <v>45424</v>
      </c>
      <c r="F69" s="18" t="s">
        <v>565</v>
      </c>
      <c r="G69" s="19">
        <v>46154</v>
      </c>
      <c r="H69" s="18" t="s">
        <v>157</v>
      </c>
      <c r="I69" s="21" t="s">
        <v>141</v>
      </c>
      <c r="J69" s="18" t="s">
        <v>566</v>
      </c>
      <c r="K69" s="21" t="s">
        <v>152</v>
      </c>
      <c r="L69" s="22" t="s">
        <v>567</v>
      </c>
      <c r="M69" s="18" t="s">
        <v>145</v>
      </c>
      <c r="N69" s="18" t="s">
        <v>568</v>
      </c>
      <c r="O69" s="141" t="s">
        <v>256</v>
      </c>
      <c r="P69" s="18" t="s">
        <v>148</v>
      </c>
      <c r="Q69" s="23">
        <f>R69/5</f>
        <v>33610.259999999995</v>
      </c>
      <c r="R69" s="23">
        <v>168051.3</v>
      </c>
      <c r="S69" s="38">
        <v>0</v>
      </c>
      <c r="T69" s="21" t="s">
        <v>150</v>
      </c>
      <c r="U69" s="18" t="s">
        <v>163</v>
      </c>
      <c r="V69" s="18" t="s">
        <v>157</v>
      </c>
      <c r="W69" s="21" t="s">
        <v>141</v>
      </c>
      <c r="X69" s="20">
        <f t="shared" si="6"/>
        <v>45425</v>
      </c>
      <c r="Y69" s="20">
        <f>DATE(YEAR(E69) + 3, MONTH(E69), DAY(E69))</f>
        <v>46519</v>
      </c>
      <c r="Z69" s="20" t="s">
        <v>141</v>
      </c>
      <c r="AA69" s="20" t="s">
        <v>152</v>
      </c>
      <c r="AB69" s="20" t="s">
        <v>141</v>
      </c>
      <c r="AC69" s="20" t="s">
        <v>153</v>
      </c>
    </row>
    <row r="70" spans="1:29" ht="45">
      <c r="A70" s="35" t="s">
        <v>569</v>
      </c>
      <c r="B70" s="35" t="s">
        <v>570</v>
      </c>
      <c r="C70" s="25" t="s">
        <v>571</v>
      </c>
      <c r="D70" s="200">
        <v>44762</v>
      </c>
      <c r="E70" s="200">
        <v>45127</v>
      </c>
      <c r="F70" s="31" t="s">
        <v>572</v>
      </c>
      <c r="G70" s="200">
        <v>45127</v>
      </c>
      <c r="H70" s="28" t="s">
        <v>140</v>
      </c>
      <c r="I70" s="29" t="s">
        <v>141</v>
      </c>
      <c r="J70" s="201" t="s">
        <v>573</v>
      </c>
      <c r="K70" s="35" t="s">
        <v>152</v>
      </c>
      <c r="L70" s="165" t="s">
        <v>574</v>
      </c>
      <c r="M70" s="35" t="s">
        <v>145</v>
      </c>
      <c r="N70" s="35" t="s">
        <v>439</v>
      </c>
      <c r="O70" s="31" t="s">
        <v>174</v>
      </c>
      <c r="P70" s="35" t="s">
        <v>440</v>
      </c>
      <c r="Q70" s="202">
        <v>166000</v>
      </c>
      <c r="R70" s="202">
        <v>166000</v>
      </c>
      <c r="S70" s="185">
        <v>0</v>
      </c>
      <c r="T70" s="31" t="s">
        <v>150</v>
      </c>
      <c r="U70" s="31" t="s">
        <v>151</v>
      </c>
      <c r="V70" s="31" t="s">
        <v>140</v>
      </c>
      <c r="W70" s="31" t="s">
        <v>141</v>
      </c>
      <c r="X70" s="29">
        <f t="shared" si="6"/>
        <v>45858</v>
      </c>
      <c r="Y70" s="29">
        <f>DATE(YEAR(E70) + 6, MONTH(E70), DAY(E70))</f>
        <v>47319</v>
      </c>
      <c r="Z70" s="31" t="s">
        <v>141</v>
      </c>
      <c r="AA70" s="31" t="s">
        <v>165</v>
      </c>
      <c r="AB70" s="31" t="s">
        <v>165</v>
      </c>
      <c r="AC70" s="29" t="s">
        <v>289</v>
      </c>
    </row>
    <row r="71" spans="1:29" ht="30">
      <c r="A71" s="18" t="s">
        <v>575</v>
      </c>
      <c r="B71" s="18" t="s">
        <v>576</v>
      </c>
      <c r="C71" s="18" t="s">
        <v>577</v>
      </c>
      <c r="D71" s="37">
        <v>43831</v>
      </c>
      <c r="E71" s="19">
        <v>44926</v>
      </c>
      <c r="F71" s="18" t="s">
        <v>157</v>
      </c>
      <c r="G71" s="19">
        <v>45657</v>
      </c>
      <c r="H71" s="18" t="s">
        <v>140</v>
      </c>
      <c r="I71" s="20">
        <v>44743</v>
      </c>
      <c r="J71" s="18" t="s">
        <v>578</v>
      </c>
      <c r="K71" s="18" t="s">
        <v>143</v>
      </c>
      <c r="L71" s="105" t="s">
        <v>579</v>
      </c>
      <c r="M71" s="18" t="s">
        <v>172</v>
      </c>
      <c r="N71" s="18" t="s">
        <v>343</v>
      </c>
      <c r="O71" s="18" t="s">
        <v>256</v>
      </c>
      <c r="P71" s="18" t="s">
        <v>175</v>
      </c>
      <c r="Q71" s="23">
        <v>40000</v>
      </c>
      <c r="R71" s="23">
        <v>160000</v>
      </c>
      <c r="S71" s="38">
        <v>0</v>
      </c>
      <c r="T71" s="18" t="s">
        <v>150</v>
      </c>
      <c r="U71" s="18" t="s">
        <v>163</v>
      </c>
      <c r="V71" s="18" t="s">
        <v>140</v>
      </c>
      <c r="W71" s="21" t="s">
        <v>141</v>
      </c>
      <c r="X71" s="20">
        <f t="shared" si="6"/>
        <v>44927</v>
      </c>
      <c r="Y71" s="20">
        <f t="shared" si="6"/>
        <v>46022</v>
      </c>
      <c r="Z71" s="21" t="s">
        <v>141</v>
      </c>
      <c r="AA71" s="21" t="s">
        <v>152</v>
      </c>
      <c r="AB71" s="21" t="s">
        <v>141</v>
      </c>
      <c r="AC71" s="20" t="s">
        <v>153</v>
      </c>
    </row>
    <row r="72" spans="1:29" ht="75">
      <c r="A72" s="44" t="s">
        <v>580</v>
      </c>
      <c r="B72" s="78" t="s">
        <v>581</v>
      </c>
      <c r="C72" s="40" t="s">
        <v>582</v>
      </c>
      <c r="D72" s="120">
        <v>44627</v>
      </c>
      <c r="E72" s="120">
        <v>45449</v>
      </c>
      <c r="F72" s="44" t="s">
        <v>152</v>
      </c>
      <c r="G72" s="120">
        <v>45449</v>
      </c>
      <c r="H72" s="43" t="s">
        <v>140</v>
      </c>
      <c r="I72" s="44" t="s">
        <v>141</v>
      </c>
      <c r="J72" s="144" t="s">
        <v>583</v>
      </c>
      <c r="K72" s="44" t="s">
        <v>143</v>
      </c>
      <c r="L72" s="44">
        <v>7424081</v>
      </c>
      <c r="M72" s="44" t="s">
        <v>145</v>
      </c>
      <c r="N72" s="44" t="s">
        <v>584</v>
      </c>
      <c r="O72" s="32" t="s">
        <v>481</v>
      </c>
      <c r="P72" s="44" t="s">
        <v>248</v>
      </c>
      <c r="Q72" s="134">
        <v>80000</v>
      </c>
      <c r="R72" s="134">
        <v>160000</v>
      </c>
      <c r="S72" s="134">
        <v>0</v>
      </c>
      <c r="T72" s="44" t="s">
        <v>150</v>
      </c>
      <c r="U72" s="44" t="s">
        <v>163</v>
      </c>
      <c r="V72" s="44" t="s">
        <v>140</v>
      </c>
      <c r="W72" s="203" t="s">
        <v>585</v>
      </c>
      <c r="X72" s="50">
        <f t="shared" si="6"/>
        <v>45723</v>
      </c>
      <c r="Y72" s="50">
        <f t="shared" si="6"/>
        <v>46544</v>
      </c>
      <c r="Z72" s="44" t="s">
        <v>141</v>
      </c>
      <c r="AA72" s="44" t="s">
        <v>152</v>
      </c>
      <c r="AB72" s="44" t="s">
        <v>141</v>
      </c>
      <c r="AC72" s="50" t="s">
        <v>166</v>
      </c>
    </row>
    <row r="73" spans="1:29" ht="75">
      <c r="A73" s="18" t="s">
        <v>586</v>
      </c>
      <c r="B73" s="133" t="s">
        <v>587</v>
      </c>
      <c r="C73" s="204" t="s">
        <v>588</v>
      </c>
      <c r="D73" s="98">
        <v>44277</v>
      </c>
      <c r="E73" s="98">
        <v>44957</v>
      </c>
      <c r="F73" s="21" t="s">
        <v>589</v>
      </c>
      <c r="G73" s="20">
        <v>45322</v>
      </c>
      <c r="H73" s="56" t="s">
        <v>140</v>
      </c>
      <c r="I73" s="20">
        <v>44642</v>
      </c>
      <c r="J73" s="205" t="s">
        <v>590</v>
      </c>
      <c r="K73" s="21" t="s">
        <v>152</v>
      </c>
      <c r="L73" s="21">
        <v>25185</v>
      </c>
      <c r="M73" s="21" t="s">
        <v>145</v>
      </c>
      <c r="N73" s="21" t="s">
        <v>591</v>
      </c>
      <c r="O73" s="21" t="s">
        <v>465</v>
      </c>
      <c r="P73" s="18" t="s">
        <v>248</v>
      </c>
      <c r="Q73" s="24">
        <v>83987.02</v>
      </c>
      <c r="R73" s="24">
        <v>158608.67000000001</v>
      </c>
      <c r="S73" s="206">
        <v>0</v>
      </c>
      <c r="T73" s="21" t="s">
        <v>150</v>
      </c>
      <c r="U73" s="21" t="s">
        <v>163</v>
      </c>
      <c r="V73" s="21" t="s">
        <v>140</v>
      </c>
      <c r="W73" s="180" t="s">
        <v>592</v>
      </c>
      <c r="X73" s="20">
        <f t="shared" si="6"/>
        <v>45373</v>
      </c>
      <c r="Y73" s="20">
        <f t="shared" si="6"/>
        <v>46053</v>
      </c>
      <c r="Z73" s="21" t="s">
        <v>157</v>
      </c>
      <c r="AA73" s="44" t="s">
        <v>152</v>
      </c>
      <c r="AB73" s="44" t="s">
        <v>141</v>
      </c>
      <c r="AC73" s="21" t="s">
        <v>166</v>
      </c>
    </row>
    <row r="74" spans="1:29" ht="30">
      <c r="A74" s="21" t="s">
        <v>593</v>
      </c>
      <c r="B74" s="18" t="s">
        <v>594</v>
      </c>
      <c r="C74" s="52" t="s">
        <v>595</v>
      </c>
      <c r="D74" s="98">
        <v>44795</v>
      </c>
      <c r="E74" s="98">
        <v>45016</v>
      </c>
      <c r="F74" s="21" t="s">
        <v>152</v>
      </c>
      <c r="G74" s="20">
        <v>45016</v>
      </c>
      <c r="H74" s="56" t="s">
        <v>140</v>
      </c>
      <c r="I74" s="21" t="s">
        <v>141</v>
      </c>
      <c r="J74" s="99" t="s">
        <v>596</v>
      </c>
      <c r="K74" s="21" t="s">
        <v>143</v>
      </c>
      <c r="L74" s="22">
        <v>2373630</v>
      </c>
      <c r="M74" s="21" t="s">
        <v>145</v>
      </c>
      <c r="N74" s="21" t="s">
        <v>193</v>
      </c>
      <c r="O74" s="113" t="s">
        <v>161</v>
      </c>
      <c r="P74" s="21" t="s">
        <v>162</v>
      </c>
      <c r="Q74" s="24">
        <v>147500</v>
      </c>
      <c r="R74" s="24">
        <v>147500</v>
      </c>
      <c r="S74" s="24">
        <v>0</v>
      </c>
      <c r="T74" s="21" t="s">
        <v>150</v>
      </c>
      <c r="U74" s="21" t="s">
        <v>163</v>
      </c>
      <c r="V74" s="21" t="s">
        <v>140</v>
      </c>
      <c r="W74" s="60"/>
      <c r="X74" s="20">
        <f t="shared" si="6"/>
        <v>45891</v>
      </c>
      <c r="Y74" s="20">
        <f t="shared" si="6"/>
        <v>46112</v>
      </c>
      <c r="Z74" s="21" t="s">
        <v>141</v>
      </c>
      <c r="AA74" s="44" t="s">
        <v>152</v>
      </c>
      <c r="AB74" s="44" t="s">
        <v>141</v>
      </c>
      <c r="AC74" s="21" t="s">
        <v>153</v>
      </c>
    </row>
    <row r="75" spans="1:29" ht="104.7" customHeight="1">
      <c r="A75" s="18" t="s">
        <v>597</v>
      </c>
      <c r="B75" s="18" t="s">
        <v>598</v>
      </c>
      <c r="C75" s="52" t="s">
        <v>599</v>
      </c>
      <c r="D75" s="37">
        <v>43770</v>
      </c>
      <c r="E75" s="19" t="s">
        <v>600</v>
      </c>
      <c r="F75" s="18" t="s">
        <v>165</v>
      </c>
      <c r="G75" s="19" t="s">
        <v>601</v>
      </c>
      <c r="H75" s="95" t="s">
        <v>157</v>
      </c>
      <c r="I75" s="21" t="s">
        <v>141</v>
      </c>
      <c r="J75" s="96" t="s">
        <v>602</v>
      </c>
      <c r="K75" s="18" t="s">
        <v>152</v>
      </c>
      <c r="L75" s="105" t="s">
        <v>603</v>
      </c>
      <c r="M75" s="18" t="s">
        <v>145</v>
      </c>
      <c r="N75" s="18" t="s">
        <v>568</v>
      </c>
      <c r="O75" s="97" t="s">
        <v>256</v>
      </c>
      <c r="P75" s="18" t="s">
        <v>175</v>
      </c>
      <c r="Q75" s="23">
        <v>36816</v>
      </c>
      <c r="R75" s="23">
        <v>147264</v>
      </c>
      <c r="S75" s="38">
        <v>0</v>
      </c>
      <c r="T75" s="18" t="s">
        <v>150</v>
      </c>
      <c r="U75" s="18" t="s">
        <v>163</v>
      </c>
      <c r="V75" s="18" t="s">
        <v>157</v>
      </c>
      <c r="W75" s="18" t="s">
        <v>604</v>
      </c>
      <c r="X75" s="20">
        <f t="shared" si="6"/>
        <v>44866</v>
      </c>
      <c r="Y75" s="20" t="e">
        <f t="shared" si="6"/>
        <v>#VALUE!</v>
      </c>
      <c r="Z75" s="21" t="s">
        <v>141</v>
      </c>
      <c r="AA75" s="44" t="s">
        <v>165</v>
      </c>
      <c r="AB75" s="44" t="s">
        <v>165</v>
      </c>
      <c r="AC75" s="20" t="s">
        <v>153</v>
      </c>
    </row>
    <row r="76" spans="1:29" ht="90">
      <c r="A76" s="18" t="s">
        <v>605</v>
      </c>
      <c r="B76" s="18" t="s">
        <v>606</v>
      </c>
      <c r="C76" s="52" t="s">
        <v>607</v>
      </c>
      <c r="D76" s="19">
        <v>43191</v>
      </c>
      <c r="E76" s="37">
        <v>44574</v>
      </c>
      <c r="F76" s="18" t="s">
        <v>165</v>
      </c>
      <c r="G76" s="19">
        <v>44574</v>
      </c>
      <c r="H76" s="95" t="s">
        <v>140</v>
      </c>
      <c r="I76" s="20">
        <v>44501</v>
      </c>
      <c r="J76" s="96" t="s">
        <v>608</v>
      </c>
      <c r="K76" s="18" t="s">
        <v>152</v>
      </c>
      <c r="L76" s="105" t="s">
        <v>609</v>
      </c>
      <c r="M76" s="18" t="s">
        <v>172</v>
      </c>
      <c r="N76" s="18" t="s">
        <v>312</v>
      </c>
      <c r="O76" s="86" t="s">
        <v>313</v>
      </c>
      <c r="P76" s="18" t="s">
        <v>148</v>
      </c>
      <c r="Q76" s="23">
        <v>37500</v>
      </c>
      <c r="R76" s="23">
        <v>144144</v>
      </c>
      <c r="S76" s="38">
        <v>0</v>
      </c>
      <c r="T76" s="18" t="s">
        <v>187</v>
      </c>
      <c r="U76" s="18" t="s">
        <v>163</v>
      </c>
      <c r="V76" s="18" t="s">
        <v>140</v>
      </c>
      <c r="W76" s="21" t="s">
        <v>141</v>
      </c>
      <c r="X76" s="20">
        <f t="shared" si="6"/>
        <v>44287</v>
      </c>
      <c r="Y76" s="20">
        <f t="shared" si="6"/>
        <v>45670</v>
      </c>
      <c r="Z76" s="21" t="s">
        <v>141</v>
      </c>
      <c r="AA76" s="44" t="s">
        <v>152</v>
      </c>
      <c r="AB76" s="44" t="s">
        <v>141</v>
      </c>
      <c r="AC76" s="20" t="s">
        <v>177</v>
      </c>
    </row>
    <row r="77" spans="1:29" ht="90">
      <c r="A77" s="21" t="s">
        <v>610</v>
      </c>
      <c r="B77" s="18" t="s">
        <v>611</v>
      </c>
      <c r="C77" s="52" t="s">
        <v>612</v>
      </c>
      <c r="D77" s="98">
        <v>44322</v>
      </c>
      <c r="E77" s="98">
        <v>44865</v>
      </c>
      <c r="F77" s="21" t="s">
        <v>152</v>
      </c>
      <c r="G77" s="20">
        <v>44865</v>
      </c>
      <c r="H77" s="56" t="s">
        <v>140</v>
      </c>
      <c r="I77" s="20">
        <f>D77+365</f>
        <v>44687</v>
      </c>
      <c r="J77" s="99" t="s">
        <v>613</v>
      </c>
      <c r="K77" s="21" t="s">
        <v>143</v>
      </c>
      <c r="L77" s="22" t="s">
        <v>614</v>
      </c>
      <c r="M77" s="18" t="s">
        <v>172</v>
      </c>
      <c r="N77" s="21" t="s">
        <v>275</v>
      </c>
      <c r="O77" s="21" t="s">
        <v>256</v>
      </c>
      <c r="P77" s="21" t="s">
        <v>175</v>
      </c>
      <c r="Q77" s="23">
        <v>133080</v>
      </c>
      <c r="R77" s="23">
        <v>133080</v>
      </c>
      <c r="S77" s="38">
        <v>0</v>
      </c>
      <c r="T77" s="21" t="s">
        <v>150</v>
      </c>
      <c r="U77" s="21" t="s">
        <v>163</v>
      </c>
      <c r="V77" s="21" t="s">
        <v>140</v>
      </c>
      <c r="W77" s="133" t="s">
        <v>141</v>
      </c>
      <c r="X77" s="20">
        <f t="shared" si="6"/>
        <v>45418</v>
      </c>
      <c r="Y77" s="20">
        <f t="shared" si="6"/>
        <v>45961</v>
      </c>
      <c r="Z77" s="21" t="s">
        <v>141</v>
      </c>
      <c r="AA77" s="44" t="s">
        <v>165</v>
      </c>
      <c r="AB77" s="44" t="s">
        <v>165</v>
      </c>
      <c r="AC77" s="21" t="s">
        <v>153</v>
      </c>
    </row>
    <row r="78" spans="1:29" ht="30">
      <c r="A78" s="65" t="s">
        <v>615</v>
      </c>
      <c r="B78" s="65" t="s">
        <v>616</v>
      </c>
      <c r="C78" s="86" t="s">
        <v>616</v>
      </c>
      <c r="D78" s="138">
        <v>44713</v>
      </c>
      <c r="E78" s="138">
        <v>45814</v>
      </c>
      <c r="F78" s="65" t="s">
        <v>152</v>
      </c>
      <c r="G78" s="92">
        <v>45814</v>
      </c>
      <c r="H78" s="110" t="s">
        <v>140</v>
      </c>
      <c r="I78" s="21" t="s">
        <v>617</v>
      </c>
      <c r="J78" s="139" t="s">
        <v>618</v>
      </c>
      <c r="K78" s="113" t="s">
        <v>152</v>
      </c>
      <c r="L78" s="113">
        <v>4121166</v>
      </c>
      <c r="M78" s="113" t="s">
        <v>145</v>
      </c>
      <c r="N78" s="113" t="s">
        <v>619</v>
      </c>
      <c r="O78" s="113" t="s">
        <v>481</v>
      </c>
      <c r="P78" s="113" t="s">
        <v>248</v>
      </c>
      <c r="Q78" s="117">
        <v>43566.66</v>
      </c>
      <c r="R78" s="117">
        <v>130700</v>
      </c>
      <c r="S78" s="117">
        <v>0</v>
      </c>
      <c r="T78" s="113" t="s">
        <v>150</v>
      </c>
      <c r="U78" s="207" t="s">
        <v>620</v>
      </c>
      <c r="V78" s="113" t="s">
        <v>140</v>
      </c>
      <c r="W78" s="118"/>
      <c r="X78" s="92">
        <f t="shared" si="6"/>
        <v>45809</v>
      </c>
      <c r="Y78" s="92">
        <f t="shared" si="6"/>
        <v>46910</v>
      </c>
      <c r="Z78" s="113" t="s">
        <v>141</v>
      </c>
      <c r="AA78" s="31" t="s">
        <v>152</v>
      </c>
      <c r="AB78" s="31" t="s">
        <v>141</v>
      </c>
      <c r="AC78" s="113" t="s">
        <v>177</v>
      </c>
    </row>
    <row r="79" spans="1:29" ht="98.85" customHeight="1">
      <c r="A79" s="21" t="s">
        <v>621</v>
      </c>
      <c r="B79" s="21" t="s">
        <v>622</v>
      </c>
      <c r="C79" s="18" t="s">
        <v>623</v>
      </c>
      <c r="D79" s="98">
        <v>44641</v>
      </c>
      <c r="E79" s="98">
        <v>45128</v>
      </c>
      <c r="F79" s="21" t="s">
        <v>152</v>
      </c>
      <c r="G79" s="98">
        <v>45128</v>
      </c>
      <c r="H79" s="56" t="s">
        <v>140</v>
      </c>
      <c r="I79" s="20">
        <f>D79+730</f>
        <v>45371</v>
      </c>
      <c r="J79" s="99" t="s">
        <v>624</v>
      </c>
      <c r="K79" s="21" t="s">
        <v>143</v>
      </c>
      <c r="L79" s="21">
        <v>9577300</v>
      </c>
      <c r="M79" s="21" t="s">
        <v>172</v>
      </c>
      <c r="N79" s="21" t="s">
        <v>458</v>
      </c>
      <c r="O79" s="21" t="s">
        <v>459</v>
      </c>
      <c r="P79" s="21" t="s">
        <v>162</v>
      </c>
      <c r="Q79" s="24">
        <v>130000</v>
      </c>
      <c r="R79" s="24">
        <v>130000</v>
      </c>
      <c r="S79" s="24">
        <v>0</v>
      </c>
      <c r="T79" s="21" t="s">
        <v>150</v>
      </c>
      <c r="U79" s="21" t="s">
        <v>163</v>
      </c>
      <c r="V79" s="21" t="s">
        <v>140</v>
      </c>
      <c r="W79" s="60"/>
      <c r="X79" s="20">
        <f t="shared" si="6"/>
        <v>45737</v>
      </c>
      <c r="Y79" s="20">
        <f t="shared" si="6"/>
        <v>46224</v>
      </c>
      <c r="Z79" s="21" t="s">
        <v>141</v>
      </c>
      <c r="AA79" s="113" t="s">
        <v>152</v>
      </c>
      <c r="AB79" s="21" t="s">
        <v>141</v>
      </c>
      <c r="AC79" s="20" t="s">
        <v>166</v>
      </c>
    </row>
    <row r="80" spans="1:29" ht="52.2" customHeight="1">
      <c r="A80" s="18" t="s">
        <v>625</v>
      </c>
      <c r="B80" s="18" t="s">
        <v>626</v>
      </c>
      <c r="C80" s="18" t="s">
        <v>627</v>
      </c>
      <c r="D80" s="98">
        <v>44116</v>
      </c>
      <c r="E80" s="19">
        <v>44726</v>
      </c>
      <c r="F80" s="21" t="s">
        <v>152</v>
      </c>
      <c r="G80" s="19">
        <v>44726</v>
      </c>
      <c r="H80" s="56" t="s">
        <v>140</v>
      </c>
      <c r="I80" s="20">
        <v>44574</v>
      </c>
      <c r="J80" s="99" t="s">
        <v>628</v>
      </c>
      <c r="K80" s="21" t="s">
        <v>143</v>
      </c>
      <c r="L80" s="22" t="s">
        <v>629</v>
      </c>
      <c r="M80" s="18" t="s">
        <v>172</v>
      </c>
      <c r="N80" s="21" t="s">
        <v>630</v>
      </c>
      <c r="O80" s="18" t="s">
        <v>313</v>
      </c>
      <c r="P80" s="21" t="s">
        <v>148</v>
      </c>
      <c r="Q80" s="23">
        <v>119000</v>
      </c>
      <c r="R80" s="23">
        <v>119000</v>
      </c>
      <c r="S80" s="24">
        <v>0</v>
      </c>
      <c r="T80" s="21" t="s">
        <v>150</v>
      </c>
      <c r="U80" s="21" t="s">
        <v>163</v>
      </c>
      <c r="V80" s="21" t="s">
        <v>140</v>
      </c>
      <c r="W80" s="21" t="s">
        <v>141</v>
      </c>
      <c r="X80" s="20">
        <f t="shared" si="6"/>
        <v>45211</v>
      </c>
      <c r="Y80" s="20">
        <f t="shared" si="6"/>
        <v>45822</v>
      </c>
      <c r="Z80" s="21" t="s">
        <v>152</v>
      </c>
      <c r="AA80" s="21" t="s">
        <v>165</v>
      </c>
      <c r="AB80" s="21" t="s">
        <v>165</v>
      </c>
      <c r="AC80" s="21" t="s">
        <v>177</v>
      </c>
    </row>
    <row r="81" spans="1:30" ht="75">
      <c r="A81" s="21" t="s">
        <v>631</v>
      </c>
      <c r="B81" s="21" t="s">
        <v>632</v>
      </c>
      <c r="C81" s="18" t="s">
        <v>633</v>
      </c>
      <c r="D81" s="98">
        <v>44927</v>
      </c>
      <c r="E81" s="98">
        <v>46387</v>
      </c>
      <c r="F81" s="21" t="s">
        <v>165</v>
      </c>
      <c r="G81" s="98">
        <v>46752</v>
      </c>
      <c r="H81" s="56" t="s">
        <v>157</v>
      </c>
      <c r="I81" s="21" t="s">
        <v>634</v>
      </c>
      <c r="J81" s="99" t="s">
        <v>635</v>
      </c>
      <c r="K81" s="21" t="s">
        <v>143</v>
      </c>
      <c r="L81" s="21">
        <v>54940</v>
      </c>
      <c r="M81" s="21" t="s">
        <v>145</v>
      </c>
      <c r="N81" s="21" t="s">
        <v>636</v>
      </c>
      <c r="O81" s="21" t="s">
        <v>481</v>
      </c>
      <c r="P81" s="21" t="s">
        <v>162</v>
      </c>
      <c r="Q81" s="24">
        <v>28000</v>
      </c>
      <c r="R81" s="24">
        <v>112000</v>
      </c>
      <c r="S81" s="24">
        <v>0</v>
      </c>
      <c r="T81" s="21" t="s">
        <v>150</v>
      </c>
      <c r="U81" s="21" t="s">
        <v>151</v>
      </c>
      <c r="V81" s="21" t="s">
        <v>140</v>
      </c>
      <c r="W81" s="133" t="s">
        <v>141</v>
      </c>
      <c r="X81" s="208">
        <f t="shared" si="6"/>
        <v>46023</v>
      </c>
      <c r="Y81" s="208">
        <f t="shared" si="6"/>
        <v>47483</v>
      </c>
      <c r="Z81" s="21" t="s">
        <v>165</v>
      </c>
      <c r="AA81" s="209" t="s">
        <v>141</v>
      </c>
      <c r="AB81" s="210" t="s">
        <v>141</v>
      </c>
      <c r="AC81" s="21" t="s">
        <v>153</v>
      </c>
    </row>
    <row r="82" spans="1:30" ht="50.7" customHeight="1">
      <c r="A82" s="21" t="s">
        <v>637</v>
      </c>
      <c r="B82" s="21" t="s">
        <v>638</v>
      </c>
      <c r="C82" s="18" t="s">
        <v>639</v>
      </c>
      <c r="D82" s="98">
        <v>44378</v>
      </c>
      <c r="E82" s="98">
        <v>44742</v>
      </c>
      <c r="F82" s="21" t="s">
        <v>165</v>
      </c>
      <c r="G82" s="20">
        <v>45107</v>
      </c>
      <c r="H82" s="56" t="s">
        <v>140</v>
      </c>
      <c r="I82" s="20">
        <f>D82+365</f>
        <v>44743</v>
      </c>
      <c r="J82" s="99" t="s">
        <v>640</v>
      </c>
      <c r="K82" s="21" t="s">
        <v>143</v>
      </c>
      <c r="L82" s="21">
        <v>9489501</v>
      </c>
      <c r="M82" s="21" t="s">
        <v>172</v>
      </c>
      <c r="N82" s="21" t="s">
        <v>641</v>
      </c>
      <c r="O82" s="54" t="s">
        <v>465</v>
      </c>
      <c r="P82" s="18" t="s">
        <v>248</v>
      </c>
      <c r="Q82" s="24">
        <v>55000</v>
      </c>
      <c r="R82" s="24">
        <v>110000</v>
      </c>
      <c r="S82" s="24">
        <v>0</v>
      </c>
      <c r="T82" s="21" t="s">
        <v>150</v>
      </c>
      <c r="U82" s="21" t="s">
        <v>163</v>
      </c>
      <c r="V82" s="21" t="s">
        <v>140</v>
      </c>
      <c r="W82" s="60"/>
      <c r="X82" s="20">
        <f t="shared" si="6"/>
        <v>45474</v>
      </c>
      <c r="Y82" s="20">
        <f>DATE(YEAR(E82) + 6, MONTH(E82), DAY(E82))</f>
        <v>46934</v>
      </c>
      <c r="Z82" s="21"/>
      <c r="AA82" s="21" t="s">
        <v>152</v>
      </c>
      <c r="AB82" s="21" t="s">
        <v>141</v>
      </c>
      <c r="AC82" s="21" t="s">
        <v>153</v>
      </c>
      <c r="AD82" s="157"/>
    </row>
    <row r="83" spans="1:30" ht="41.1" customHeight="1">
      <c r="A83" s="18" t="s">
        <v>642</v>
      </c>
      <c r="B83" s="18" t="s">
        <v>643</v>
      </c>
      <c r="C83" s="18" t="s">
        <v>644</v>
      </c>
      <c r="D83" s="19">
        <v>43862</v>
      </c>
      <c r="E83" s="19">
        <v>45808</v>
      </c>
      <c r="F83" s="18" t="s">
        <v>152</v>
      </c>
      <c r="G83" s="19">
        <v>45808</v>
      </c>
      <c r="H83" s="21" t="s">
        <v>140</v>
      </c>
      <c r="I83" s="21" t="s">
        <v>141</v>
      </c>
      <c r="J83" s="18" t="s">
        <v>645</v>
      </c>
      <c r="K83" s="18" t="s">
        <v>143</v>
      </c>
      <c r="L83" s="18" t="s">
        <v>141</v>
      </c>
      <c r="M83" s="18" t="s">
        <v>145</v>
      </c>
      <c r="N83" s="18" t="s">
        <v>458</v>
      </c>
      <c r="O83" s="141" t="s">
        <v>459</v>
      </c>
      <c r="P83" s="18" t="s">
        <v>162</v>
      </c>
      <c r="Q83" s="23">
        <f>R83/5</f>
        <v>21560</v>
      </c>
      <c r="R83" s="23">
        <v>107800</v>
      </c>
      <c r="S83" s="38">
        <v>0</v>
      </c>
      <c r="T83" s="18" t="s">
        <v>150</v>
      </c>
      <c r="U83" s="18" t="s">
        <v>163</v>
      </c>
      <c r="V83" s="18" t="s">
        <v>140</v>
      </c>
      <c r="W83" s="21" t="s">
        <v>141</v>
      </c>
      <c r="X83" s="20">
        <f t="shared" si="6"/>
        <v>44958</v>
      </c>
      <c r="Y83" s="20">
        <f>DATE(YEAR(E83) + 6, MONTH(E83), DAY(E83))</f>
        <v>47999</v>
      </c>
      <c r="Z83" s="21" t="s">
        <v>141</v>
      </c>
      <c r="AA83" s="20" t="s">
        <v>165</v>
      </c>
      <c r="AB83" s="20" t="s">
        <v>165</v>
      </c>
      <c r="AC83" s="20" t="s">
        <v>166</v>
      </c>
    </row>
    <row r="84" spans="1:30" ht="65.099999999999994" customHeight="1">
      <c r="A84" s="18" t="s">
        <v>646</v>
      </c>
      <c r="B84" s="18" t="s">
        <v>647</v>
      </c>
      <c r="C84" s="18" t="s">
        <v>648</v>
      </c>
      <c r="D84" s="19">
        <v>44788</v>
      </c>
      <c r="E84" s="19">
        <v>44895</v>
      </c>
      <c r="F84" s="18" t="s">
        <v>165</v>
      </c>
      <c r="G84" s="19">
        <v>45076</v>
      </c>
      <c r="H84" s="18" t="s">
        <v>140</v>
      </c>
      <c r="I84" s="18" t="s">
        <v>141</v>
      </c>
      <c r="J84" s="18" t="s">
        <v>649</v>
      </c>
      <c r="K84" s="18" t="s">
        <v>143</v>
      </c>
      <c r="L84" s="18">
        <v>9571840</v>
      </c>
      <c r="M84" s="18" t="s">
        <v>145</v>
      </c>
      <c r="N84" s="18" t="s">
        <v>383</v>
      </c>
      <c r="O84" s="18" t="s">
        <v>488</v>
      </c>
      <c r="P84" s="18" t="s">
        <v>233</v>
      </c>
      <c r="Q84" s="24">
        <v>102890</v>
      </c>
      <c r="R84" s="24">
        <v>102890</v>
      </c>
      <c r="S84" s="24">
        <v>0</v>
      </c>
      <c r="T84" s="18" t="s">
        <v>150</v>
      </c>
      <c r="U84" s="18" t="s">
        <v>163</v>
      </c>
      <c r="V84" s="18" t="s">
        <v>140</v>
      </c>
      <c r="W84" s="18"/>
      <c r="X84" s="21" t="s">
        <v>141</v>
      </c>
      <c r="Y84" s="20">
        <f>DATE(YEAR(E84) + 6, MONTH(E84), DAY(E84))</f>
        <v>47087</v>
      </c>
      <c r="Z84" s="20"/>
      <c r="AA84" s="21" t="s">
        <v>152</v>
      </c>
      <c r="AB84" s="21" t="s">
        <v>141</v>
      </c>
      <c r="AC84" s="20" t="s">
        <v>177</v>
      </c>
    </row>
    <row r="85" spans="1:30" ht="72">
      <c r="A85" s="65" t="s">
        <v>650</v>
      </c>
      <c r="B85" s="18" t="s">
        <v>651</v>
      </c>
      <c r="C85" s="211" t="s">
        <v>652</v>
      </c>
      <c r="D85" s="138">
        <v>44476</v>
      </c>
      <c r="E85" s="138">
        <v>45351</v>
      </c>
      <c r="F85" s="113"/>
      <c r="G85" s="92">
        <v>45351</v>
      </c>
      <c r="H85" s="113" t="s">
        <v>140</v>
      </c>
      <c r="I85" s="113" t="s">
        <v>141</v>
      </c>
      <c r="J85" s="65" t="s">
        <v>653</v>
      </c>
      <c r="K85" s="113" t="s">
        <v>143</v>
      </c>
      <c r="L85" s="65" t="s">
        <v>654</v>
      </c>
      <c r="M85" s="113" t="s">
        <v>145</v>
      </c>
      <c r="N85" s="113" t="s">
        <v>655</v>
      </c>
      <c r="O85" s="113" t="s">
        <v>161</v>
      </c>
      <c r="P85" s="113" t="s">
        <v>162</v>
      </c>
      <c r="Q85" s="117">
        <v>100000</v>
      </c>
      <c r="R85" s="117">
        <v>100000</v>
      </c>
      <c r="S85" s="117">
        <v>0</v>
      </c>
      <c r="T85" s="113" t="s">
        <v>150</v>
      </c>
      <c r="U85" s="17" t="s">
        <v>163</v>
      </c>
      <c r="V85" s="113" t="s">
        <v>140</v>
      </c>
      <c r="W85" s="212"/>
      <c r="X85" s="113"/>
      <c r="Y85" s="113"/>
      <c r="Z85" s="113" t="s">
        <v>165</v>
      </c>
      <c r="AA85" s="113" t="s">
        <v>152</v>
      </c>
      <c r="AB85" s="113" t="s">
        <v>141</v>
      </c>
      <c r="AC85" s="113" t="s">
        <v>166</v>
      </c>
    </row>
    <row r="86" spans="1:30">
      <c r="A86" s="18" t="s">
        <v>656</v>
      </c>
      <c r="B86" s="18" t="s">
        <v>657</v>
      </c>
      <c r="C86" s="18" t="s">
        <v>658</v>
      </c>
      <c r="D86" s="19">
        <v>44756</v>
      </c>
      <c r="E86" s="19">
        <v>45138</v>
      </c>
      <c r="F86" s="21" t="s">
        <v>572</v>
      </c>
      <c r="G86" s="20">
        <v>45138</v>
      </c>
      <c r="H86" s="21" t="s">
        <v>140</v>
      </c>
      <c r="I86" s="21" t="s">
        <v>141</v>
      </c>
      <c r="J86" s="18" t="s">
        <v>659</v>
      </c>
      <c r="K86" s="21" t="s">
        <v>143</v>
      </c>
      <c r="L86" s="22">
        <v>7703720</v>
      </c>
      <c r="M86" s="21" t="s">
        <v>145</v>
      </c>
      <c r="N86" s="18" t="s">
        <v>660</v>
      </c>
      <c r="O86" s="21" t="s">
        <v>161</v>
      </c>
      <c r="P86" s="21" t="s">
        <v>162</v>
      </c>
      <c r="Q86" s="66">
        <v>100000</v>
      </c>
      <c r="R86" s="66">
        <v>100000</v>
      </c>
      <c r="S86" s="24">
        <v>0</v>
      </c>
      <c r="T86" s="21" t="s">
        <v>150</v>
      </c>
      <c r="U86" s="21" t="s">
        <v>197</v>
      </c>
      <c r="V86" s="21" t="s">
        <v>140</v>
      </c>
      <c r="W86" s="60" t="s">
        <v>141</v>
      </c>
      <c r="X86" s="20">
        <f>DATE(YEAR(D86) + 3, MONTH(D86), DAY(D86))</f>
        <v>45852</v>
      </c>
      <c r="Y86" s="20">
        <f>DATE(YEAR(E86) + 6, MONTH(E86), DAY(E86))</f>
        <v>47330</v>
      </c>
      <c r="Z86" s="21" t="s">
        <v>141</v>
      </c>
      <c r="AA86" s="20" t="s">
        <v>165</v>
      </c>
      <c r="AB86" s="21" t="s">
        <v>165</v>
      </c>
      <c r="AC86" s="21" t="s">
        <v>166</v>
      </c>
    </row>
    <row r="87" spans="1:30" ht="105">
      <c r="A87" s="52" t="s">
        <v>661</v>
      </c>
      <c r="B87" s="52" t="s">
        <v>662</v>
      </c>
      <c r="C87" s="52" t="s">
        <v>663</v>
      </c>
      <c r="D87" s="172">
        <v>44249</v>
      </c>
      <c r="E87" s="172">
        <v>44773</v>
      </c>
      <c r="F87" s="52" t="s">
        <v>152</v>
      </c>
      <c r="G87" s="213">
        <v>44773</v>
      </c>
      <c r="H87" s="95" t="s">
        <v>140</v>
      </c>
      <c r="I87" s="21" t="s">
        <v>141</v>
      </c>
      <c r="J87" s="57" t="s">
        <v>664</v>
      </c>
      <c r="K87" s="21" t="s">
        <v>152</v>
      </c>
      <c r="L87" s="58" t="s">
        <v>665</v>
      </c>
      <c r="M87" s="52" t="s">
        <v>145</v>
      </c>
      <c r="N87" s="52" t="s">
        <v>666</v>
      </c>
      <c r="O87" s="52" t="s">
        <v>667</v>
      </c>
      <c r="P87" s="86" t="s">
        <v>427</v>
      </c>
      <c r="Q87" s="23">
        <v>98050</v>
      </c>
      <c r="R87" s="23">
        <v>98050</v>
      </c>
      <c r="S87" s="67">
        <v>0</v>
      </c>
      <c r="T87" s="54" t="s">
        <v>150</v>
      </c>
      <c r="U87" s="52" t="s">
        <v>163</v>
      </c>
      <c r="V87" s="52" t="s">
        <v>140</v>
      </c>
      <c r="W87" s="60"/>
      <c r="X87" s="92">
        <f>DATE(YEAR(D87) + 3, MONTH(D87), DAY(D87))</f>
        <v>45344</v>
      </c>
      <c r="Y87" s="61">
        <f t="shared" ref="Y87:Y94" si="7">DATE(YEAR(E87) + 3, MONTH(E87), DAY(E87))</f>
        <v>45869</v>
      </c>
      <c r="Z87" s="214"/>
      <c r="AA87" s="20" t="s">
        <v>152</v>
      </c>
      <c r="AB87" s="20" t="s">
        <v>141</v>
      </c>
      <c r="AC87" s="20" t="s">
        <v>153</v>
      </c>
    </row>
    <row r="88" spans="1:30" ht="45">
      <c r="A88" s="106" t="s">
        <v>668</v>
      </c>
      <c r="B88" s="106" t="s">
        <v>669</v>
      </c>
      <c r="C88" s="86" t="s">
        <v>670</v>
      </c>
      <c r="D88" s="108">
        <v>44852</v>
      </c>
      <c r="E88" s="108">
        <v>45504</v>
      </c>
      <c r="F88" s="106" t="s">
        <v>152</v>
      </c>
      <c r="G88" s="215">
        <v>45504</v>
      </c>
      <c r="H88" s="110" t="s">
        <v>140</v>
      </c>
      <c r="I88" s="92">
        <v>45216</v>
      </c>
      <c r="J88" s="111" t="s">
        <v>671</v>
      </c>
      <c r="K88" s="106" t="s">
        <v>152</v>
      </c>
      <c r="L88" s="106" t="s">
        <v>672</v>
      </c>
      <c r="M88" s="106" t="s">
        <v>172</v>
      </c>
      <c r="N88" s="106" t="s">
        <v>673</v>
      </c>
      <c r="O88" s="106" t="s">
        <v>161</v>
      </c>
      <c r="P88" s="106" t="s">
        <v>440</v>
      </c>
      <c r="Q88" s="112">
        <f>SUM(R88/2)</f>
        <v>46842.5</v>
      </c>
      <c r="R88" s="112">
        <v>93685</v>
      </c>
      <c r="S88" s="112">
        <v>0</v>
      </c>
      <c r="T88" s="106" t="s">
        <v>150</v>
      </c>
      <c r="U88" s="216" t="s">
        <v>674</v>
      </c>
      <c r="V88" s="106" t="s">
        <v>140</v>
      </c>
      <c r="W88" s="113" t="s">
        <v>141</v>
      </c>
      <c r="X88" s="92">
        <f>DATE(YEAR(D88) + 3, MONTH(D88), DAY(D88))</f>
        <v>45948</v>
      </c>
      <c r="Y88" s="93">
        <f t="shared" si="7"/>
        <v>46599</v>
      </c>
      <c r="Z88" s="113" t="s">
        <v>165</v>
      </c>
      <c r="AA88" s="113" t="s">
        <v>152</v>
      </c>
      <c r="AB88" s="113" t="s">
        <v>141</v>
      </c>
      <c r="AC88" s="113" t="s">
        <v>153</v>
      </c>
    </row>
    <row r="89" spans="1:30" ht="45">
      <c r="A89" s="21" t="s">
        <v>675</v>
      </c>
      <c r="B89" s="21" t="s">
        <v>676</v>
      </c>
      <c r="C89" s="18" t="s">
        <v>677</v>
      </c>
      <c r="D89" s="98">
        <v>44835</v>
      </c>
      <c r="E89" s="98">
        <v>45077</v>
      </c>
      <c r="F89" s="21" t="s">
        <v>152</v>
      </c>
      <c r="G89" s="98">
        <v>45077</v>
      </c>
      <c r="H89" s="21" t="s">
        <v>140</v>
      </c>
      <c r="I89" s="21" t="s">
        <v>141</v>
      </c>
      <c r="J89" s="21" t="s">
        <v>678</v>
      </c>
      <c r="K89" s="21" t="s">
        <v>143</v>
      </c>
      <c r="L89" s="21">
        <v>2489966</v>
      </c>
      <c r="M89" s="21" t="s">
        <v>679</v>
      </c>
      <c r="N89" s="21" t="s">
        <v>680</v>
      </c>
      <c r="O89" s="21" t="s">
        <v>161</v>
      </c>
      <c r="P89" s="21" t="s">
        <v>162</v>
      </c>
      <c r="Q89" s="24">
        <v>93000</v>
      </c>
      <c r="R89" s="24">
        <v>93000</v>
      </c>
      <c r="S89" s="24">
        <v>0</v>
      </c>
      <c r="T89" s="21" t="s">
        <v>150</v>
      </c>
      <c r="U89" s="21" t="s">
        <v>163</v>
      </c>
      <c r="V89" s="21" t="s">
        <v>140</v>
      </c>
      <c r="W89" s="60"/>
      <c r="X89" s="92">
        <f>DATE(YEAR(D89) + 3, MONTH(D89), DAY(D89))</f>
        <v>45931</v>
      </c>
      <c r="Y89" s="93">
        <f t="shared" si="7"/>
        <v>46173</v>
      </c>
      <c r="Z89" s="21" t="s">
        <v>141</v>
      </c>
      <c r="AA89" s="44" t="s">
        <v>152</v>
      </c>
      <c r="AB89" s="44" t="s">
        <v>141</v>
      </c>
      <c r="AC89" s="21" t="s">
        <v>681</v>
      </c>
    </row>
    <row r="90" spans="1:30" ht="90">
      <c r="A90" s="18" t="s">
        <v>682</v>
      </c>
      <c r="B90" s="18" t="s">
        <v>683</v>
      </c>
      <c r="C90" s="18" t="s">
        <v>684</v>
      </c>
      <c r="D90" s="19">
        <v>44075</v>
      </c>
      <c r="E90" s="19">
        <v>44804</v>
      </c>
      <c r="F90" s="18" t="s">
        <v>157</v>
      </c>
      <c r="G90" s="19">
        <v>44804</v>
      </c>
      <c r="H90" s="21" t="s">
        <v>157</v>
      </c>
      <c r="I90" s="21"/>
      <c r="J90" s="18" t="s">
        <v>522</v>
      </c>
      <c r="K90" s="18" t="s">
        <v>685</v>
      </c>
      <c r="L90" s="105" t="s">
        <v>686</v>
      </c>
      <c r="M90" s="18" t="s">
        <v>145</v>
      </c>
      <c r="N90" s="18" t="s">
        <v>524</v>
      </c>
      <c r="O90" s="21" t="s">
        <v>465</v>
      </c>
      <c r="P90" s="18" t="s">
        <v>427</v>
      </c>
      <c r="Q90" s="38">
        <v>90000</v>
      </c>
      <c r="R90" s="38">
        <v>90000</v>
      </c>
      <c r="S90" s="24">
        <v>0</v>
      </c>
      <c r="T90" s="21" t="s">
        <v>150</v>
      </c>
      <c r="U90" s="21" t="s">
        <v>163</v>
      </c>
      <c r="V90" s="21" t="s">
        <v>157</v>
      </c>
      <c r="W90" s="18" t="s">
        <v>687</v>
      </c>
      <c r="X90" s="92">
        <f>DATE(YEAR(D90) + 3, MONTH(D90), DAY(D90))</f>
        <v>45170</v>
      </c>
      <c r="Y90" s="93">
        <f t="shared" si="7"/>
        <v>45900</v>
      </c>
      <c r="Z90" s="21" t="s">
        <v>141</v>
      </c>
      <c r="AA90" s="44" t="s">
        <v>152</v>
      </c>
      <c r="AB90" s="44" t="s">
        <v>141</v>
      </c>
      <c r="AC90" s="20" t="s">
        <v>153</v>
      </c>
    </row>
    <row r="91" spans="1:30" ht="90">
      <c r="A91" s="65" t="s">
        <v>688</v>
      </c>
      <c r="B91" s="65" t="s">
        <v>689</v>
      </c>
      <c r="C91" s="65" t="s">
        <v>690</v>
      </c>
      <c r="D91" s="127">
        <v>44020</v>
      </c>
      <c r="E91" s="127">
        <v>44749</v>
      </c>
      <c r="F91" s="65" t="s">
        <v>165</v>
      </c>
      <c r="G91" s="127">
        <v>45845</v>
      </c>
      <c r="H91" s="65" t="s">
        <v>140</v>
      </c>
      <c r="I91" s="113" t="s">
        <v>141</v>
      </c>
      <c r="J91" s="65" t="s">
        <v>691</v>
      </c>
      <c r="K91" s="65" t="s">
        <v>152</v>
      </c>
      <c r="L91" s="129" t="s">
        <v>692</v>
      </c>
      <c r="M91" s="65" t="s">
        <v>145</v>
      </c>
      <c r="N91" s="113" t="s">
        <v>693</v>
      </c>
      <c r="O91" s="65" t="s">
        <v>313</v>
      </c>
      <c r="P91" s="113" t="s">
        <v>148</v>
      </c>
      <c r="Q91" s="130">
        <v>17000</v>
      </c>
      <c r="R91" s="130">
        <v>85000</v>
      </c>
      <c r="S91" s="117">
        <v>0</v>
      </c>
      <c r="T91" s="113" t="s">
        <v>196</v>
      </c>
      <c r="U91" s="113" t="s">
        <v>163</v>
      </c>
      <c r="V91" s="113" t="s">
        <v>140</v>
      </c>
      <c r="W91" s="113" t="s">
        <v>141</v>
      </c>
      <c r="X91" s="92" t="e">
        <f>DATE(YEAR(#REF!) + 3, MONTH(#REF!), DAY(#REF!))</f>
        <v>#REF!</v>
      </c>
      <c r="Y91" s="93">
        <f t="shared" si="7"/>
        <v>45845</v>
      </c>
      <c r="Z91" s="113" t="s">
        <v>152</v>
      </c>
      <c r="AA91" s="113" t="s">
        <v>152</v>
      </c>
      <c r="AB91" s="113" t="s">
        <v>141</v>
      </c>
      <c r="AC91" s="113" t="s">
        <v>177</v>
      </c>
    </row>
    <row r="92" spans="1:30">
      <c r="A92" s="18" t="s">
        <v>694</v>
      </c>
      <c r="B92" s="18" t="s">
        <v>695</v>
      </c>
      <c r="C92" s="18" t="s">
        <v>695</v>
      </c>
      <c r="D92" s="19">
        <v>43966</v>
      </c>
      <c r="E92" s="19">
        <v>45061</v>
      </c>
      <c r="F92" s="18" t="s">
        <v>152</v>
      </c>
      <c r="G92" s="19">
        <v>45061</v>
      </c>
      <c r="H92" s="21" t="s">
        <v>157</v>
      </c>
      <c r="I92" s="21" t="s">
        <v>141</v>
      </c>
      <c r="J92" s="18" t="s">
        <v>504</v>
      </c>
      <c r="K92" s="18" t="s">
        <v>152</v>
      </c>
      <c r="L92" s="105" t="s">
        <v>505</v>
      </c>
      <c r="M92" s="18" t="s">
        <v>145</v>
      </c>
      <c r="N92" s="18" t="s">
        <v>312</v>
      </c>
      <c r="O92" s="18" t="s">
        <v>313</v>
      </c>
      <c r="P92" s="21" t="s">
        <v>148</v>
      </c>
      <c r="Q92" s="23">
        <v>27875</v>
      </c>
      <c r="R92" s="23">
        <v>83626.11</v>
      </c>
      <c r="S92" s="24">
        <v>0</v>
      </c>
      <c r="T92" s="21" t="s">
        <v>150</v>
      </c>
      <c r="U92" s="21" t="s">
        <v>163</v>
      </c>
      <c r="V92" s="21" t="s">
        <v>157</v>
      </c>
      <c r="W92" s="21" t="s">
        <v>141</v>
      </c>
      <c r="X92" s="20">
        <f>DATE(YEAR(D92) + 3, MONTH(D92), DAY(D92))</f>
        <v>45061</v>
      </c>
      <c r="Y92" s="20">
        <f t="shared" si="7"/>
        <v>46157</v>
      </c>
      <c r="Z92" s="21" t="s">
        <v>152</v>
      </c>
      <c r="AA92" s="21" t="s">
        <v>152</v>
      </c>
      <c r="AB92" s="21" t="s">
        <v>141</v>
      </c>
      <c r="AC92" s="21" t="s">
        <v>177</v>
      </c>
    </row>
    <row r="93" spans="1:30" ht="39" customHeight="1">
      <c r="A93" s="65" t="s">
        <v>696</v>
      </c>
      <c r="B93" s="65" t="s">
        <v>697</v>
      </c>
      <c r="C93" s="65" t="s">
        <v>698</v>
      </c>
      <c r="D93" s="127">
        <v>42979</v>
      </c>
      <c r="E93" s="127">
        <v>44075</v>
      </c>
      <c r="F93" s="65" t="s">
        <v>157</v>
      </c>
      <c r="G93" s="92">
        <v>44805</v>
      </c>
      <c r="H93" s="113" t="s">
        <v>534</v>
      </c>
      <c r="I93" s="92">
        <v>44606</v>
      </c>
      <c r="J93" s="65" t="s">
        <v>699</v>
      </c>
      <c r="K93" s="113" t="s">
        <v>152</v>
      </c>
      <c r="L93" s="166"/>
      <c r="M93" s="65" t="s">
        <v>145</v>
      </c>
      <c r="N93" s="65" t="s">
        <v>312</v>
      </c>
      <c r="O93" s="113" t="s">
        <v>488</v>
      </c>
      <c r="P93" s="113" t="s">
        <v>148</v>
      </c>
      <c r="Q93" s="130">
        <v>20000</v>
      </c>
      <c r="R93" s="130">
        <v>82886.880000000005</v>
      </c>
      <c r="S93" s="117">
        <v>0</v>
      </c>
      <c r="T93" s="113" t="s">
        <v>150</v>
      </c>
      <c r="U93" s="113" t="s">
        <v>151</v>
      </c>
      <c r="V93" s="113" t="s">
        <v>157</v>
      </c>
      <c r="W93" s="113" t="s">
        <v>700</v>
      </c>
      <c r="X93" s="20">
        <f>DATE(YEAR(D93) + 3, MONTH(D93), DAY(D93))</f>
        <v>44075</v>
      </c>
      <c r="Y93" s="20">
        <f t="shared" si="7"/>
        <v>45170</v>
      </c>
      <c r="Z93" s="113" t="s">
        <v>141</v>
      </c>
      <c r="AA93" s="113" t="s">
        <v>165</v>
      </c>
      <c r="AB93" s="113" t="s">
        <v>165</v>
      </c>
      <c r="AC93" s="113" t="s">
        <v>177</v>
      </c>
    </row>
    <row r="94" spans="1:30" ht="86.4">
      <c r="A94" s="65" t="s">
        <v>701</v>
      </c>
      <c r="B94" s="65" t="s">
        <v>702</v>
      </c>
      <c r="C94" s="217" t="s">
        <v>703</v>
      </c>
      <c r="D94" s="138">
        <v>44543</v>
      </c>
      <c r="E94" s="138">
        <v>44712</v>
      </c>
      <c r="F94" s="113" t="s">
        <v>157</v>
      </c>
      <c r="G94" s="218">
        <v>45016</v>
      </c>
      <c r="H94" s="113" t="s">
        <v>140</v>
      </c>
      <c r="I94" s="92">
        <v>44680</v>
      </c>
      <c r="J94" s="113" t="s">
        <v>411</v>
      </c>
      <c r="K94" s="113" t="s">
        <v>152</v>
      </c>
      <c r="L94" s="113">
        <v>2212959</v>
      </c>
      <c r="M94" s="113" t="s">
        <v>145</v>
      </c>
      <c r="N94" s="113" t="s">
        <v>704</v>
      </c>
      <c r="O94" s="113" t="s">
        <v>288</v>
      </c>
      <c r="P94" s="113" t="s">
        <v>248</v>
      </c>
      <c r="Q94" s="117">
        <v>90577.5</v>
      </c>
      <c r="R94" s="130">
        <v>90577.5</v>
      </c>
      <c r="S94" s="117">
        <v>0</v>
      </c>
      <c r="T94" s="113" t="s">
        <v>150</v>
      </c>
      <c r="U94" s="113" t="s">
        <v>163</v>
      </c>
      <c r="V94" s="113" t="s">
        <v>140</v>
      </c>
      <c r="W94" s="175" t="s">
        <v>705</v>
      </c>
      <c r="X94" s="92">
        <f>DATE(YEAR(D94) + 3, MONTH(D94), DAY(D94))</f>
        <v>45639</v>
      </c>
      <c r="Y94" s="92">
        <f t="shared" si="7"/>
        <v>45808</v>
      </c>
      <c r="Z94" s="113" t="s">
        <v>141</v>
      </c>
      <c r="AA94" s="113" t="s">
        <v>152</v>
      </c>
      <c r="AB94" s="113" t="s">
        <v>141</v>
      </c>
      <c r="AC94" s="113" t="s">
        <v>166</v>
      </c>
    </row>
    <row r="95" spans="1:30" ht="135">
      <c r="A95" s="21" t="s">
        <v>706</v>
      </c>
      <c r="B95" s="21" t="s">
        <v>707</v>
      </c>
      <c r="C95" s="18" t="s">
        <v>708</v>
      </c>
      <c r="D95" s="21">
        <v>44895</v>
      </c>
      <c r="E95" s="21">
        <v>45077</v>
      </c>
      <c r="F95" s="21" t="s">
        <v>152</v>
      </c>
      <c r="G95" s="21">
        <v>45077</v>
      </c>
      <c r="H95" s="21" t="s">
        <v>140</v>
      </c>
      <c r="I95" s="21" t="s">
        <v>634</v>
      </c>
      <c r="J95" s="21" t="s">
        <v>709</v>
      </c>
      <c r="K95" s="21" t="s">
        <v>143</v>
      </c>
      <c r="L95" s="21">
        <v>4490352</v>
      </c>
      <c r="M95" s="21" t="s">
        <v>145</v>
      </c>
      <c r="N95" s="21" t="s">
        <v>710</v>
      </c>
      <c r="O95" s="21" t="s">
        <v>459</v>
      </c>
      <c r="P95" s="21" t="s">
        <v>162</v>
      </c>
      <c r="Q95" s="21">
        <v>80000</v>
      </c>
      <c r="R95" s="21">
        <v>80000</v>
      </c>
      <c r="S95" s="21">
        <v>0</v>
      </c>
      <c r="T95" s="21" t="s">
        <v>150</v>
      </c>
      <c r="U95" s="21" t="s">
        <v>163</v>
      </c>
      <c r="V95" s="21" t="s">
        <v>140</v>
      </c>
      <c r="W95" s="21"/>
      <c r="X95" s="21" t="s">
        <v>141</v>
      </c>
      <c r="Y95" s="21"/>
      <c r="Z95" s="21"/>
      <c r="AA95" s="21" t="s">
        <v>141</v>
      </c>
      <c r="AB95" s="21" t="s">
        <v>141</v>
      </c>
      <c r="AC95" s="21" t="s">
        <v>177</v>
      </c>
    </row>
    <row r="96" spans="1:30" ht="60">
      <c r="A96" s="119" t="s">
        <v>711</v>
      </c>
      <c r="B96" s="219" t="s">
        <v>712</v>
      </c>
      <c r="C96" s="220" t="s">
        <v>713</v>
      </c>
      <c r="D96" s="120">
        <v>44589</v>
      </c>
      <c r="E96" s="221">
        <v>45016</v>
      </c>
      <c r="F96" s="222" t="s">
        <v>714</v>
      </c>
      <c r="G96" s="221">
        <v>45747</v>
      </c>
      <c r="H96" s="119" t="s">
        <v>157</v>
      </c>
      <c r="I96" s="221">
        <v>44954</v>
      </c>
      <c r="J96" s="44" t="s">
        <v>715</v>
      </c>
      <c r="K96" s="223" t="s">
        <v>152</v>
      </c>
      <c r="L96" s="44" t="s">
        <v>716</v>
      </c>
      <c r="M96" s="78" t="s">
        <v>145</v>
      </c>
      <c r="N96" s="119" t="s">
        <v>717</v>
      </c>
      <c r="O96" s="119" t="s">
        <v>174</v>
      </c>
      <c r="P96" s="119" t="s">
        <v>248</v>
      </c>
      <c r="Q96" s="134">
        <v>72500</v>
      </c>
      <c r="R96" s="134">
        <v>72500</v>
      </c>
      <c r="S96" s="146">
        <v>0</v>
      </c>
      <c r="T96" s="119" t="s">
        <v>150</v>
      </c>
      <c r="U96" s="78" t="s">
        <v>163</v>
      </c>
      <c r="V96" s="221" t="s">
        <v>157</v>
      </c>
      <c r="W96" s="224"/>
      <c r="X96" s="29">
        <f t="shared" ref="X96:Y98" si="8">DATE(YEAR(D96) + 3, MONTH(D96), DAY(D96))</f>
        <v>45685</v>
      </c>
      <c r="Y96" s="36">
        <f t="shared" si="8"/>
        <v>46112</v>
      </c>
      <c r="Z96" s="44" t="s">
        <v>141</v>
      </c>
      <c r="AA96" s="44" t="s">
        <v>152</v>
      </c>
      <c r="AB96" s="44" t="s">
        <v>141</v>
      </c>
      <c r="AC96" s="221" t="s">
        <v>177</v>
      </c>
    </row>
    <row r="97" spans="1:183" ht="30">
      <c r="A97" s="52" t="s">
        <v>718</v>
      </c>
      <c r="B97" s="52" t="s">
        <v>719</v>
      </c>
      <c r="C97" s="52" t="s">
        <v>720</v>
      </c>
      <c r="D97" s="53">
        <v>44678</v>
      </c>
      <c r="E97" s="53">
        <v>45042</v>
      </c>
      <c r="F97" s="52" t="s">
        <v>152</v>
      </c>
      <c r="G97" s="53">
        <v>45042</v>
      </c>
      <c r="H97" s="52" t="s">
        <v>140</v>
      </c>
      <c r="I97" s="54" t="s">
        <v>141</v>
      </c>
      <c r="J97" s="52" t="s">
        <v>721</v>
      </c>
      <c r="K97" s="54" t="s">
        <v>152</v>
      </c>
      <c r="L97" s="58">
        <v>4085767</v>
      </c>
      <c r="M97" s="52" t="s">
        <v>145</v>
      </c>
      <c r="N97" s="52" t="s">
        <v>722</v>
      </c>
      <c r="O97" s="52" t="s">
        <v>560</v>
      </c>
      <c r="P97" s="52" t="s">
        <v>148</v>
      </c>
      <c r="Q97" s="143">
        <v>71601</v>
      </c>
      <c r="R97" s="23">
        <v>71601</v>
      </c>
      <c r="S97" s="67">
        <v>0</v>
      </c>
      <c r="T97" s="52" t="s">
        <v>150</v>
      </c>
      <c r="U97" s="52" t="s">
        <v>163</v>
      </c>
      <c r="V97" s="52" t="s">
        <v>140</v>
      </c>
      <c r="W97" s="54" t="s">
        <v>141</v>
      </c>
      <c r="X97" s="61">
        <f t="shared" si="8"/>
        <v>45774</v>
      </c>
      <c r="Y97" s="61">
        <f t="shared" si="8"/>
        <v>46138</v>
      </c>
      <c r="Z97" s="54" t="s">
        <v>165</v>
      </c>
      <c r="AA97" s="54" t="s">
        <v>152</v>
      </c>
      <c r="AB97" s="54" t="s">
        <v>141</v>
      </c>
      <c r="AC97" s="61" t="s">
        <v>166</v>
      </c>
    </row>
    <row r="98" spans="1:183" ht="30">
      <c r="A98" s="21" t="s">
        <v>723</v>
      </c>
      <c r="B98" s="18" t="s">
        <v>724</v>
      </c>
      <c r="C98" s="18" t="s">
        <v>725</v>
      </c>
      <c r="D98" s="19">
        <v>44805</v>
      </c>
      <c r="E98" s="19">
        <v>45962</v>
      </c>
      <c r="F98" s="18" t="s">
        <v>152</v>
      </c>
      <c r="G98" s="20">
        <v>46604</v>
      </c>
      <c r="H98" s="18" t="s">
        <v>140</v>
      </c>
      <c r="I98" s="21" t="s">
        <v>141</v>
      </c>
      <c r="J98" s="21" t="s">
        <v>726</v>
      </c>
      <c r="K98" s="21" t="s">
        <v>152</v>
      </c>
      <c r="L98" s="21"/>
      <c r="M98" s="21" t="s">
        <v>145</v>
      </c>
      <c r="N98" s="21" t="s">
        <v>727</v>
      </c>
      <c r="O98" s="21" t="s">
        <v>560</v>
      </c>
      <c r="P98" s="21" t="s">
        <v>148</v>
      </c>
      <c r="Q98" s="24">
        <v>65000</v>
      </c>
      <c r="R98" s="24">
        <v>65000</v>
      </c>
      <c r="S98" s="24">
        <v>0</v>
      </c>
      <c r="T98" s="21" t="s">
        <v>187</v>
      </c>
      <c r="U98" s="21" t="s">
        <v>197</v>
      </c>
      <c r="V98" s="21" t="s">
        <v>140</v>
      </c>
      <c r="W98" s="21"/>
      <c r="X98" s="92">
        <f t="shared" si="8"/>
        <v>45901</v>
      </c>
      <c r="Y98" s="92">
        <f t="shared" si="8"/>
        <v>47058</v>
      </c>
      <c r="Z98" s="21" t="s">
        <v>141</v>
      </c>
      <c r="AA98" s="21" t="s">
        <v>152</v>
      </c>
      <c r="AB98" s="21" t="s">
        <v>141</v>
      </c>
      <c r="AC98" s="21" t="s">
        <v>166</v>
      </c>
    </row>
    <row r="99" spans="1:183" ht="90">
      <c r="A99" s="44" t="s">
        <v>728</v>
      </c>
      <c r="B99" s="78" t="s">
        <v>729</v>
      </c>
      <c r="C99" s="78" t="s">
        <v>730</v>
      </c>
      <c r="D99" s="187">
        <v>44936</v>
      </c>
      <c r="E99" s="187">
        <v>45169</v>
      </c>
      <c r="F99" s="78"/>
      <c r="G99" s="187"/>
      <c r="H99" s="78"/>
      <c r="I99" s="44"/>
      <c r="J99" s="78" t="s">
        <v>731</v>
      </c>
      <c r="K99" s="44" t="s">
        <v>143</v>
      </c>
      <c r="L99" s="44">
        <v>4330005</v>
      </c>
      <c r="M99" s="78" t="s">
        <v>172</v>
      </c>
      <c r="N99" s="78" t="s">
        <v>732</v>
      </c>
      <c r="O99" s="78" t="s">
        <v>488</v>
      </c>
      <c r="P99" s="78" t="s">
        <v>148</v>
      </c>
      <c r="Q99" s="124">
        <v>55725</v>
      </c>
      <c r="R99" s="124">
        <v>65000</v>
      </c>
      <c r="S99" s="146"/>
      <c r="T99" s="78" t="s">
        <v>150</v>
      </c>
      <c r="U99" s="78" t="s">
        <v>163</v>
      </c>
      <c r="V99" s="78" t="s">
        <v>140</v>
      </c>
      <c r="W99" s="43"/>
      <c r="X99" s="61"/>
      <c r="Y99" s="61"/>
      <c r="Z99" s="144"/>
      <c r="AA99" s="44" t="s">
        <v>152</v>
      </c>
      <c r="AB99" s="44" t="s">
        <v>141</v>
      </c>
      <c r="AC99" s="78" t="s">
        <v>177</v>
      </c>
    </row>
    <row r="100" spans="1:183" ht="105">
      <c r="A100" s="21" t="s">
        <v>733</v>
      </c>
      <c r="B100" s="21" t="s">
        <v>734</v>
      </c>
      <c r="C100" s="18" t="s">
        <v>735</v>
      </c>
      <c r="D100" s="98">
        <v>44700</v>
      </c>
      <c r="E100" s="98">
        <v>44743</v>
      </c>
      <c r="F100" s="21" t="s">
        <v>152</v>
      </c>
      <c r="G100" s="20">
        <v>44743</v>
      </c>
      <c r="H100" s="21" t="s">
        <v>140</v>
      </c>
      <c r="I100" s="21" t="s">
        <v>141</v>
      </c>
      <c r="J100" s="21" t="s">
        <v>736</v>
      </c>
      <c r="K100" s="21" t="s">
        <v>152</v>
      </c>
      <c r="L100" s="21" t="s">
        <v>574</v>
      </c>
      <c r="M100" s="21" t="s">
        <v>145</v>
      </c>
      <c r="N100" s="21" t="s">
        <v>737</v>
      </c>
      <c r="O100" s="21" t="s">
        <v>560</v>
      </c>
      <c r="P100" s="21" t="s">
        <v>148</v>
      </c>
      <c r="Q100" s="24">
        <v>61920</v>
      </c>
      <c r="R100" s="24">
        <v>61920</v>
      </c>
      <c r="S100" s="24">
        <v>0</v>
      </c>
      <c r="T100" s="21" t="s">
        <v>196</v>
      </c>
      <c r="U100" s="21" t="s">
        <v>163</v>
      </c>
      <c r="V100" s="21" t="s">
        <v>140</v>
      </c>
      <c r="W100" s="60"/>
      <c r="X100" s="29">
        <f t="shared" ref="X100:Y103" si="9">DATE(YEAR(D100) + 3, MONTH(D100), DAY(D100))</f>
        <v>45796</v>
      </c>
      <c r="Y100" s="36">
        <f t="shared" si="9"/>
        <v>45839</v>
      </c>
      <c r="Z100" s="21" t="s">
        <v>141</v>
      </c>
      <c r="AA100" s="21" t="s">
        <v>152</v>
      </c>
      <c r="AB100" s="21" t="s">
        <v>141</v>
      </c>
      <c r="AC100" s="21"/>
    </row>
    <row r="101" spans="1:183" ht="30">
      <c r="A101" s="54" t="s">
        <v>738</v>
      </c>
      <c r="B101" s="57" t="s">
        <v>739</v>
      </c>
      <c r="C101" s="52" t="s">
        <v>740</v>
      </c>
      <c r="D101" s="142">
        <v>44333</v>
      </c>
      <c r="E101" s="142">
        <v>45062</v>
      </c>
      <c r="F101" s="54" t="s">
        <v>165</v>
      </c>
      <c r="G101" s="61">
        <v>45793</v>
      </c>
      <c r="H101" s="54" t="s">
        <v>157</v>
      </c>
      <c r="I101" s="54" t="s">
        <v>141</v>
      </c>
      <c r="J101" s="54" t="s">
        <v>741</v>
      </c>
      <c r="K101" s="54" t="s">
        <v>152</v>
      </c>
      <c r="L101" s="58" t="s">
        <v>742</v>
      </c>
      <c r="M101" s="54" t="s">
        <v>145</v>
      </c>
      <c r="N101" s="54" t="s">
        <v>743</v>
      </c>
      <c r="O101" s="54" t="s">
        <v>393</v>
      </c>
      <c r="P101" s="54" t="s">
        <v>175</v>
      </c>
      <c r="Q101" s="143">
        <v>15000</v>
      </c>
      <c r="R101" s="143">
        <v>60000</v>
      </c>
      <c r="S101" s="59">
        <v>0</v>
      </c>
      <c r="T101" s="54" t="s">
        <v>150</v>
      </c>
      <c r="U101" s="54" t="s">
        <v>197</v>
      </c>
      <c r="V101" s="54" t="s">
        <v>157</v>
      </c>
      <c r="W101" s="169" t="s">
        <v>141</v>
      </c>
      <c r="X101" s="61">
        <f t="shared" si="9"/>
        <v>45429</v>
      </c>
      <c r="Y101" s="61">
        <f t="shared" si="9"/>
        <v>46158</v>
      </c>
      <c r="Z101" s="54" t="s">
        <v>141</v>
      </c>
      <c r="AA101" s="21" t="s">
        <v>152</v>
      </c>
      <c r="AB101" s="21" t="s">
        <v>141</v>
      </c>
      <c r="AC101" s="54" t="s">
        <v>681</v>
      </c>
    </row>
    <row r="102" spans="1:183" ht="60">
      <c r="A102" s="106" t="s">
        <v>744</v>
      </c>
      <c r="B102" s="106" t="s">
        <v>745</v>
      </c>
      <c r="C102" s="86" t="s">
        <v>746</v>
      </c>
      <c r="D102" s="108">
        <v>44775</v>
      </c>
      <c r="E102" s="108">
        <v>45016</v>
      </c>
      <c r="F102" s="106" t="s">
        <v>152</v>
      </c>
      <c r="G102" s="109">
        <v>45016</v>
      </c>
      <c r="H102" s="110" t="s">
        <v>140</v>
      </c>
      <c r="I102" s="113" t="s">
        <v>141</v>
      </c>
      <c r="J102" s="111" t="s">
        <v>747</v>
      </c>
      <c r="K102" s="106" t="s">
        <v>143</v>
      </c>
      <c r="L102" s="106" t="s">
        <v>748</v>
      </c>
      <c r="M102" s="106" t="s">
        <v>145</v>
      </c>
      <c r="N102" s="106" t="s">
        <v>749</v>
      </c>
      <c r="O102" s="106" t="s">
        <v>194</v>
      </c>
      <c r="P102" s="106" t="s">
        <v>162</v>
      </c>
      <c r="Q102" s="112">
        <v>60000</v>
      </c>
      <c r="R102" s="112">
        <v>60000</v>
      </c>
      <c r="S102" s="112">
        <v>0</v>
      </c>
      <c r="T102" s="106" t="s">
        <v>150</v>
      </c>
      <c r="U102" s="106" t="s">
        <v>163</v>
      </c>
      <c r="V102" s="106" t="s">
        <v>140</v>
      </c>
      <c r="W102" s="118"/>
      <c r="X102" s="92">
        <f t="shared" si="9"/>
        <v>45871</v>
      </c>
      <c r="Y102" s="93">
        <f t="shared" si="9"/>
        <v>46112</v>
      </c>
      <c r="Z102" s="113" t="s">
        <v>141</v>
      </c>
      <c r="AA102" s="113" t="s">
        <v>152</v>
      </c>
      <c r="AB102" s="113" t="s">
        <v>141</v>
      </c>
      <c r="AC102" s="113" t="s">
        <v>153</v>
      </c>
    </row>
    <row r="103" spans="1:183" ht="30">
      <c r="A103" s="106" t="s">
        <v>750</v>
      </c>
      <c r="B103" s="106" t="s">
        <v>751</v>
      </c>
      <c r="C103" s="65" t="s">
        <v>752</v>
      </c>
      <c r="D103" s="138">
        <v>44634</v>
      </c>
      <c r="E103" s="138">
        <v>45274</v>
      </c>
      <c r="F103" s="113" t="s">
        <v>152</v>
      </c>
      <c r="G103" s="138">
        <v>45274</v>
      </c>
      <c r="H103" s="113" t="s">
        <v>140</v>
      </c>
      <c r="I103" s="113" t="s">
        <v>141</v>
      </c>
      <c r="J103" s="113" t="s">
        <v>753</v>
      </c>
      <c r="K103" s="113" t="s">
        <v>143</v>
      </c>
      <c r="L103" s="113">
        <v>7551119</v>
      </c>
      <c r="M103" s="113" t="s">
        <v>145</v>
      </c>
      <c r="N103" s="113" t="s">
        <v>754</v>
      </c>
      <c r="O103" s="65" t="s">
        <v>313</v>
      </c>
      <c r="P103" s="65" t="s">
        <v>148</v>
      </c>
      <c r="Q103" s="117">
        <v>58500</v>
      </c>
      <c r="R103" s="117">
        <v>58500</v>
      </c>
      <c r="S103" s="117">
        <v>0</v>
      </c>
      <c r="T103" s="113" t="s">
        <v>150</v>
      </c>
      <c r="U103" s="113" t="s">
        <v>163</v>
      </c>
      <c r="V103" s="113" t="s">
        <v>140</v>
      </c>
      <c r="W103" s="118"/>
      <c r="X103" s="92">
        <f t="shared" si="9"/>
        <v>45730</v>
      </c>
      <c r="Y103" s="92">
        <f t="shared" si="9"/>
        <v>46370</v>
      </c>
      <c r="Z103" s="113" t="s">
        <v>141</v>
      </c>
      <c r="AA103" s="113" t="s">
        <v>152</v>
      </c>
      <c r="AB103" s="113" t="s">
        <v>141</v>
      </c>
      <c r="AC103" s="92" t="s">
        <v>177</v>
      </c>
    </row>
    <row r="104" spans="1:183" ht="30">
      <c r="A104" s="78" t="s">
        <v>755</v>
      </c>
      <c r="B104" s="18" t="s">
        <v>756</v>
      </c>
      <c r="C104" s="225" t="s">
        <v>757</v>
      </c>
      <c r="D104" s="82">
        <v>44004</v>
      </c>
      <c r="E104" s="82">
        <v>44227</v>
      </c>
      <c r="F104" s="78" t="s">
        <v>165</v>
      </c>
      <c r="G104" s="50">
        <v>45822</v>
      </c>
      <c r="H104" s="44" t="s">
        <v>157</v>
      </c>
      <c r="I104" s="44" t="s">
        <v>141</v>
      </c>
      <c r="J104" s="78" t="s">
        <v>758</v>
      </c>
      <c r="K104" s="78" t="s">
        <v>143</v>
      </c>
      <c r="L104" s="226" t="s">
        <v>759</v>
      </c>
      <c r="M104" s="78" t="s">
        <v>145</v>
      </c>
      <c r="N104" s="78" t="s">
        <v>760</v>
      </c>
      <c r="O104" s="44" t="s">
        <v>761</v>
      </c>
      <c r="P104" s="78" t="s">
        <v>761</v>
      </c>
      <c r="Q104" s="124">
        <v>10781</v>
      </c>
      <c r="R104" s="124">
        <v>53905</v>
      </c>
      <c r="S104" s="134">
        <v>0</v>
      </c>
      <c r="T104" s="44" t="s">
        <v>150</v>
      </c>
      <c r="U104" s="44" t="s">
        <v>197</v>
      </c>
      <c r="V104" s="44" t="s">
        <v>157</v>
      </c>
      <c r="W104" s="44" t="s">
        <v>141</v>
      </c>
      <c r="X104" s="50">
        <f>DATE(YEAR(D105) + 3, MONTH(D105), DAY(D105))</f>
        <v>45675</v>
      </c>
      <c r="Y104" s="50">
        <f>DATE(YEAR(E104) + 3, MONTH(E104), DAY(E104))</f>
        <v>45322</v>
      </c>
      <c r="Z104" s="44" t="s">
        <v>141</v>
      </c>
      <c r="AA104" s="113" t="s">
        <v>152</v>
      </c>
      <c r="AB104" s="113" t="s">
        <v>141</v>
      </c>
      <c r="AC104" s="31" t="s">
        <v>177</v>
      </c>
    </row>
    <row r="105" spans="1:183" ht="45">
      <c r="A105" s="65" t="s">
        <v>762</v>
      </c>
      <c r="B105" s="227" t="s">
        <v>763</v>
      </c>
      <c r="C105" s="86" t="s">
        <v>764</v>
      </c>
      <c r="D105" s="108">
        <v>44579</v>
      </c>
      <c r="E105" s="228">
        <v>45016</v>
      </c>
      <c r="F105" s="139" t="s">
        <v>140</v>
      </c>
      <c r="G105" s="179">
        <v>45016</v>
      </c>
      <c r="H105" s="139" t="s">
        <v>140</v>
      </c>
      <c r="I105" s="229" t="s">
        <v>141</v>
      </c>
      <c r="J105" s="106" t="s">
        <v>765</v>
      </c>
      <c r="K105" s="229"/>
      <c r="L105" s="106"/>
      <c r="M105" s="128" t="s">
        <v>145</v>
      </c>
      <c r="N105" s="139" t="s">
        <v>766</v>
      </c>
      <c r="O105" s="139" t="s">
        <v>465</v>
      </c>
      <c r="P105" s="229" t="s">
        <v>248</v>
      </c>
      <c r="Q105" s="112">
        <v>49500</v>
      </c>
      <c r="R105" s="112">
        <v>49500</v>
      </c>
      <c r="S105" s="230">
        <v>0</v>
      </c>
      <c r="T105" s="139" t="s">
        <v>150</v>
      </c>
      <c r="U105" s="113" t="s">
        <v>151</v>
      </c>
      <c r="V105" s="139" t="s">
        <v>140</v>
      </c>
      <c r="W105" s="231"/>
      <c r="X105" s="92">
        <f>DATE(YEAR(D105) + 3, MONTH(D105), DAY(D105))</f>
        <v>45675</v>
      </c>
      <c r="Y105" s="92">
        <f>DATE(YEAR(E105) + 3, MONTH(E105), DAY(E105))</f>
        <v>46112</v>
      </c>
      <c r="Z105" s="113" t="s">
        <v>141</v>
      </c>
      <c r="AA105" s="113" t="s">
        <v>152</v>
      </c>
      <c r="AB105" s="110" t="s">
        <v>141</v>
      </c>
      <c r="AC105" s="106" t="s">
        <v>153</v>
      </c>
    </row>
    <row r="106" spans="1:183" ht="60">
      <c r="A106" s="113" t="s">
        <v>767</v>
      </c>
      <c r="B106" s="232" t="s">
        <v>768</v>
      </c>
      <c r="C106" s="86" t="s">
        <v>769</v>
      </c>
      <c r="D106" s="108">
        <v>44304</v>
      </c>
      <c r="E106" s="228">
        <v>45046</v>
      </c>
      <c r="F106" s="139" t="s">
        <v>572</v>
      </c>
      <c r="G106" s="179">
        <v>45046</v>
      </c>
      <c r="H106" s="139" t="s">
        <v>140</v>
      </c>
      <c r="I106" s="229" t="s">
        <v>141</v>
      </c>
      <c r="J106" s="106" t="s">
        <v>770</v>
      </c>
      <c r="K106" s="229" t="s">
        <v>143</v>
      </c>
      <c r="L106" s="233" t="s">
        <v>771</v>
      </c>
      <c r="M106" s="128" t="s">
        <v>145</v>
      </c>
      <c r="N106" s="139" t="s">
        <v>766</v>
      </c>
      <c r="O106" s="139" t="s">
        <v>465</v>
      </c>
      <c r="P106" s="227" t="s">
        <v>248</v>
      </c>
      <c r="Q106" s="112">
        <v>24537</v>
      </c>
      <c r="R106" s="112">
        <v>49075</v>
      </c>
      <c r="S106" s="230">
        <v>0</v>
      </c>
      <c r="T106" s="139" t="s">
        <v>150</v>
      </c>
      <c r="U106" s="113" t="s">
        <v>163</v>
      </c>
      <c r="V106" s="139" t="s">
        <v>140</v>
      </c>
      <c r="W106" s="139" t="s">
        <v>141</v>
      </c>
      <c r="X106" s="92">
        <f>DATE(YEAR(D106) + 3, MONTH(D106), DAY(D106))</f>
        <v>45400</v>
      </c>
      <c r="Y106" s="92">
        <f>DATE(YEAR(E106) + 6, MONTH(E106), DAY(E106))</f>
        <v>47238</v>
      </c>
      <c r="Z106" s="113" t="s">
        <v>141</v>
      </c>
      <c r="AA106" s="92" t="s">
        <v>152</v>
      </c>
      <c r="AB106" s="109" t="s">
        <v>772</v>
      </c>
      <c r="AC106" s="106" t="s">
        <v>153</v>
      </c>
    </row>
    <row r="107" spans="1:183" s="97" customFormat="1" ht="75">
      <c r="A107" s="113" t="s">
        <v>773</v>
      </c>
      <c r="B107" s="113" t="s">
        <v>774</v>
      </c>
      <c r="C107" s="65" t="s">
        <v>775</v>
      </c>
      <c r="D107" s="138">
        <v>44904</v>
      </c>
      <c r="E107" s="138">
        <v>44985</v>
      </c>
      <c r="F107" s="113" t="s">
        <v>152</v>
      </c>
      <c r="G107" s="92">
        <v>44985</v>
      </c>
      <c r="H107" s="113" t="s">
        <v>140</v>
      </c>
      <c r="I107" s="113" t="s">
        <v>776</v>
      </c>
      <c r="J107" s="113" t="s">
        <v>777</v>
      </c>
      <c r="K107" s="113" t="s">
        <v>143</v>
      </c>
      <c r="L107" s="113" t="s">
        <v>778</v>
      </c>
      <c r="M107" s="113" t="s">
        <v>145</v>
      </c>
      <c r="N107" s="113" t="s">
        <v>779</v>
      </c>
      <c r="O107" s="113" t="s">
        <v>194</v>
      </c>
      <c r="P107" s="113" t="s">
        <v>440</v>
      </c>
      <c r="Q107" s="117">
        <v>48100</v>
      </c>
      <c r="R107" s="117">
        <v>48100</v>
      </c>
      <c r="S107" s="117">
        <v>0</v>
      </c>
      <c r="T107" s="113" t="s">
        <v>150</v>
      </c>
      <c r="U107" s="113" t="s">
        <v>163</v>
      </c>
      <c r="V107" s="113" t="s">
        <v>140</v>
      </c>
      <c r="W107" s="115" t="s">
        <v>141</v>
      </c>
      <c r="X107" s="208">
        <f>DATE(YEAR(D107) + 3, MONTH(D107), DAY(D107))</f>
        <v>46000</v>
      </c>
      <c r="Y107" s="208">
        <f>DATE(YEAR(E107) + 3, MONTH(E107), DAY(E107))</f>
        <v>46081</v>
      </c>
      <c r="Z107" s="234" t="s">
        <v>165</v>
      </c>
      <c r="AA107" s="234" t="s">
        <v>141</v>
      </c>
      <c r="AB107" s="234" t="s">
        <v>141</v>
      </c>
      <c r="AC107" s="113" t="s">
        <v>153</v>
      </c>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row>
    <row r="108" spans="1:183" s="97" customFormat="1">
      <c r="A108" s="65" t="s">
        <v>780</v>
      </c>
      <c r="B108" s="65" t="s">
        <v>781</v>
      </c>
      <c r="C108" s="65" t="s">
        <v>782</v>
      </c>
      <c r="D108" s="127">
        <v>43922</v>
      </c>
      <c r="E108" s="235">
        <v>44651</v>
      </c>
      <c r="F108" s="65" t="s">
        <v>152</v>
      </c>
      <c r="G108" s="235">
        <v>44651</v>
      </c>
      <c r="H108" s="65" t="s">
        <v>157</v>
      </c>
      <c r="I108" s="113" t="s">
        <v>141</v>
      </c>
      <c r="J108" s="65" t="s">
        <v>783</v>
      </c>
      <c r="K108" s="65" t="s">
        <v>143</v>
      </c>
      <c r="L108" s="129" t="s">
        <v>784</v>
      </c>
      <c r="M108" s="65" t="s">
        <v>145</v>
      </c>
      <c r="N108" s="65" t="s">
        <v>693</v>
      </c>
      <c r="O108" s="65" t="s">
        <v>313</v>
      </c>
      <c r="P108" s="65" t="s">
        <v>148</v>
      </c>
      <c r="Q108" s="130">
        <v>47865</v>
      </c>
      <c r="R108" s="130">
        <v>47865</v>
      </c>
      <c r="S108" s="236">
        <v>0</v>
      </c>
      <c r="T108" s="65" t="s">
        <v>187</v>
      </c>
      <c r="U108" s="65" t="s">
        <v>163</v>
      </c>
      <c r="V108" s="65" t="s">
        <v>140</v>
      </c>
      <c r="W108" s="113" t="s">
        <v>141</v>
      </c>
      <c r="X108" s="20">
        <f>DATE(YEAR(D108) + 3, MONTH(D108), DAY(D108))</f>
        <v>45017</v>
      </c>
      <c r="Y108" s="20">
        <f>DATE(YEAR(E108) + 3, MONTH(E108), DAY(E108))</f>
        <v>45747</v>
      </c>
      <c r="Z108" s="113" t="s">
        <v>152</v>
      </c>
      <c r="AA108" s="113" t="s">
        <v>152</v>
      </c>
      <c r="AB108" s="113" t="s">
        <v>141</v>
      </c>
      <c r="AC108" s="92" t="s">
        <v>177</v>
      </c>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row>
    <row r="109" spans="1:183" s="97" customFormat="1" ht="72.599999999999994" customHeight="1">
      <c r="A109" s="65" t="s">
        <v>785</v>
      </c>
      <c r="B109" s="65" t="s">
        <v>786</v>
      </c>
      <c r="C109" s="217" t="s">
        <v>787</v>
      </c>
      <c r="D109" s="138">
        <v>44524</v>
      </c>
      <c r="E109" s="138">
        <v>44651</v>
      </c>
      <c r="F109" s="113" t="s">
        <v>140</v>
      </c>
      <c r="G109" s="92">
        <v>44651</v>
      </c>
      <c r="H109" s="113" t="s">
        <v>140</v>
      </c>
      <c r="I109" s="113" t="s">
        <v>141</v>
      </c>
      <c r="J109" s="113" t="s">
        <v>788</v>
      </c>
      <c r="K109" s="113" t="s">
        <v>143</v>
      </c>
      <c r="L109" s="113">
        <v>7477370</v>
      </c>
      <c r="M109" s="113" t="s">
        <v>145</v>
      </c>
      <c r="N109" s="113" t="s">
        <v>343</v>
      </c>
      <c r="O109" s="113" t="s">
        <v>256</v>
      </c>
      <c r="P109" s="113" t="s">
        <v>175</v>
      </c>
      <c r="Q109" s="117">
        <v>47474.34</v>
      </c>
      <c r="R109" s="117">
        <v>47474.34</v>
      </c>
      <c r="S109" s="117">
        <v>0</v>
      </c>
      <c r="T109" s="113" t="s">
        <v>150</v>
      </c>
      <c r="U109" s="113" t="s">
        <v>163</v>
      </c>
      <c r="V109" s="113" t="s">
        <v>140</v>
      </c>
      <c r="W109" s="118"/>
      <c r="X109" s="21"/>
      <c r="Y109" s="21"/>
      <c r="Z109" s="113" t="s">
        <v>141</v>
      </c>
      <c r="AA109" s="113" t="s">
        <v>152</v>
      </c>
      <c r="AB109" s="113" t="s">
        <v>141</v>
      </c>
      <c r="AC109" s="113" t="s">
        <v>166</v>
      </c>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row>
    <row r="110" spans="1:183" s="97" customFormat="1" ht="75">
      <c r="A110" s="113" t="s">
        <v>789</v>
      </c>
      <c r="B110" s="65" t="s">
        <v>790</v>
      </c>
      <c r="C110" s="65" t="s">
        <v>791</v>
      </c>
      <c r="D110" s="138">
        <v>44927</v>
      </c>
      <c r="E110" s="138">
        <v>45291</v>
      </c>
      <c r="F110" s="113" t="s">
        <v>152</v>
      </c>
      <c r="G110" s="138">
        <v>45291</v>
      </c>
      <c r="H110" s="113" t="s">
        <v>140</v>
      </c>
      <c r="I110" s="113" t="s">
        <v>141</v>
      </c>
      <c r="J110" s="113" t="s">
        <v>792</v>
      </c>
      <c r="K110" s="113" t="s">
        <v>152</v>
      </c>
      <c r="L110" s="113">
        <v>3625971</v>
      </c>
      <c r="M110" s="113" t="s">
        <v>145</v>
      </c>
      <c r="N110" s="113" t="s">
        <v>312</v>
      </c>
      <c r="O110" s="113" t="s">
        <v>488</v>
      </c>
      <c r="P110" s="113" t="s">
        <v>148</v>
      </c>
      <c r="Q110" s="117">
        <v>46334.16</v>
      </c>
      <c r="R110" s="117">
        <v>46334.16</v>
      </c>
      <c r="S110" s="117">
        <v>0</v>
      </c>
      <c r="T110" s="113" t="s">
        <v>187</v>
      </c>
      <c r="U110" s="113" t="s">
        <v>163</v>
      </c>
      <c r="V110" s="113" t="s">
        <v>140</v>
      </c>
      <c r="W110" s="118"/>
      <c r="X110" s="20">
        <f t="shared" ref="X110:Y113" si="10">DATE(YEAR(D110) + 3, MONTH(D110), DAY(D110))</f>
        <v>46023</v>
      </c>
      <c r="Y110" s="20">
        <f t="shared" si="10"/>
        <v>46387</v>
      </c>
      <c r="Z110" s="113" t="s">
        <v>141</v>
      </c>
      <c r="AA110" s="113" t="s">
        <v>152</v>
      </c>
      <c r="AB110" s="113" t="s">
        <v>141</v>
      </c>
      <c r="AC110" s="113" t="s">
        <v>177</v>
      </c>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7"/>
      <c r="BT110" s="237"/>
      <c r="BU110" s="237"/>
      <c r="BV110" s="237"/>
      <c r="BW110" s="237"/>
      <c r="BX110" s="237"/>
      <c r="BY110" s="237"/>
      <c r="BZ110" s="237"/>
      <c r="CA110" s="237"/>
      <c r="CB110" s="237"/>
      <c r="CC110" s="237"/>
      <c r="CD110" s="237"/>
      <c r="CE110" s="237"/>
      <c r="CF110" s="237"/>
      <c r="CG110" s="237"/>
      <c r="CH110" s="237"/>
      <c r="CI110" s="237"/>
      <c r="CJ110" s="237"/>
      <c r="CK110" s="237"/>
      <c r="CL110" s="237"/>
      <c r="CM110" s="237"/>
      <c r="CN110" s="237"/>
      <c r="CO110" s="237"/>
      <c r="CP110" s="237"/>
      <c r="CQ110" s="237"/>
      <c r="CR110" s="237"/>
      <c r="CS110" s="237"/>
      <c r="CT110" s="237"/>
      <c r="CU110" s="237"/>
      <c r="CV110" s="237"/>
      <c r="CW110" s="237"/>
      <c r="CX110" s="237"/>
      <c r="CY110" s="237"/>
      <c r="CZ110" s="237"/>
      <c r="DA110" s="237"/>
      <c r="DB110" s="237"/>
      <c r="DC110" s="237"/>
      <c r="DD110" s="237"/>
      <c r="DE110" s="237"/>
      <c r="DF110" s="237"/>
      <c r="DG110" s="237"/>
      <c r="DH110" s="237"/>
      <c r="DI110" s="237"/>
      <c r="DJ110" s="237"/>
      <c r="DK110" s="237"/>
      <c r="DL110" s="237"/>
      <c r="DM110" s="237"/>
      <c r="DN110" s="237"/>
      <c r="DO110" s="237"/>
      <c r="DP110" s="237"/>
      <c r="DQ110" s="237"/>
      <c r="DR110" s="237"/>
      <c r="DS110" s="237"/>
      <c r="DT110" s="237"/>
      <c r="DU110" s="237"/>
      <c r="DV110" s="237"/>
      <c r="DW110" s="237"/>
      <c r="DX110" s="237"/>
      <c r="DY110" s="237"/>
      <c r="DZ110" s="237"/>
      <c r="EA110" s="237"/>
      <c r="EB110" s="237"/>
      <c r="EC110" s="237"/>
      <c r="ED110" s="237"/>
      <c r="EE110" s="237"/>
      <c r="EF110" s="237"/>
      <c r="EG110" s="237"/>
      <c r="EH110" s="237"/>
      <c r="EI110" s="237"/>
      <c r="EJ110" s="237"/>
      <c r="EK110" s="237"/>
      <c r="EL110" s="237"/>
      <c r="EM110" s="237"/>
      <c r="EN110" s="237"/>
      <c r="EO110" s="237"/>
      <c r="EP110" s="237"/>
      <c r="EQ110" s="237"/>
      <c r="ER110" s="237"/>
      <c r="ES110" s="237"/>
      <c r="ET110" s="237"/>
      <c r="EU110" s="237"/>
      <c r="EV110" s="237"/>
      <c r="EW110" s="237"/>
      <c r="EX110" s="237"/>
      <c r="EY110" s="237"/>
      <c r="EZ110" s="237"/>
      <c r="FA110" s="237"/>
      <c r="FB110" s="237"/>
      <c r="FC110" s="237"/>
      <c r="FD110" s="237"/>
      <c r="FE110" s="237"/>
      <c r="FF110" s="237"/>
      <c r="FG110" s="237"/>
      <c r="FH110" s="237"/>
      <c r="FI110" s="237"/>
      <c r="FJ110" s="237"/>
      <c r="FK110" s="237"/>
      <c r="FL110" s="237"/>
      <c r="FM110" s="237"/>
      <c r="FN110" s="237"/>
      <c r="FO110" s="237"/>
      <c r="FP110" s="237"/>
      <c r="FQ110" s="237"/>
      <c r="FR110" s="237"/>
      <c r="FS110" s="237"/>
      <c r="FT110" s="237"/>
      <c r="FU110" s="237"/>
      <c r="FV110" s="237"/>
      <c r="FW110" s="237"/>
      <c r="FX110" s="237"/>
      <c r="FY110" s="237"/>
      <c r="FZ110" s="237"/>
      <c r="GA110" s="237"/>
    </row>
    <row r="111" spans="1:183" s="97" customFormat="1" ht="45">
      <c r="A111" s="65" t="s">
        <v>793</v>
      </c>
      <c r="B111" s="65" t="s">
        <v>794</v>
      </c>
      <c r="C111" s="65" t="s">
        <v>795</v>
      </c>
      <c r="D111" s="238">
        <v>43530</v>
      </c>
      <c r="E111" s="127">
        <v>44260</v>
      </c>
      <c r="F111" s="65" t="s">
        <v>165</v>
      </c>
      <c r="G111" s="127">
        <v>44990</v>
      </c>
      <c r="H111" s="65" t="s">
        <v>157</v>
      </c>
      <c r="I111" s="113" t="s">
        <v>141</v>
      </c>
      <c r="J111" s="65" t="s">
        <v>796</v>
      </c>
      <c r="K111" s="65" t="s">
        <v>152</v>
      </c>
      <c r="L111" s="65" t="s">
        <v>797</v>
      </c>
      <c r="M111" s="65" t="s">
        <v>145</v>
      </c>
      <c r="N111" s="65" t="s">
        <v>798</v>
      </c>
      <c r="O111" s="239" t="s">
        <v>305</v>
      </c>
      <c r="P111" s="65" t="s">
        <v>148</v>
      </c>
      <c r="Q111" s="130">
        <v>22500</v>
      </c>
      <c r="R111" s="130">
        <v>45000</v>
      </c>
      <c r="S111" s="236">
        <v>0</v>
      </c>
      <c r="T111" s="65" t="s">
        <v>150</v>
      </c>
      <c r="U111" s="65" t="s">
        <v>163</v>
      </c>
      <c r="V111" s="65" t="s">
        <v>157</v>
      </c>
      <c r="W111" s="113" t="s">
        <v>141</v>
      </c>
      <c r="X111" s="20">
        <f t="shared" si="10"/>
        <v>44626</v>
      </c>
      <c r="Y111" s="20">
        <f t="shared" si="10"/>
        <v>45356</v>
      </c>
      <c r="Z111" s="113" t="s">
        <v>141</v>
      </c>
      <c r="AA111" s="92" t="s">
        <v>165</v>
      </c>
      <c r="AB111" s="92" t="s">
        <v>165</v>
      </c>
      <c r="AC111" s="92" t="s">
        <v>153</v>
      </c>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row>
    <row r="112" spans="1:183" s="97" customFormat="1" ht="30">
      <c r="A112" s="65" t="s">
        <v>799</v>
      </c>
      <c r="B112" s="65" t="s">
        <v>800</v>
      </c>
      <c r="C112" s="65" t="s">
        <v>801</v>
      </c>
      <c r="D112" s="138">
        <v>44571</v>
      </c>
      <c r="E112" s="138">
        <v>45291</v>
      </c>
      <c r="F112" s="113" t="s">
        <v>152</v>
      </c>
      <c r="G112" s="138">
        <v>45291</v>
      </c>
      <c r="H112" s="113" t="s">
        <v>140</v>
      </c>
      <c r="I112" s="113" t="s">
        <v>141</v>
      </c>
      <c r="J112" s="113" t="s">
        <v>802</v>
      </c>
      <c r="K112" s="113" t="s">
        <v>152</v>
      </c>
      <c r="L112" s="113">
        <v>7938919</v>
      </c>
      <c r="M112" s="113" t="s">
        <v>145</v>
      </c>
      <c r="N112" s="113" t="s">
        <v>803</v>
      </c>
      <c r="O112" s="113" t="s">
        <v>481</v>
      </c>
      <c r="P112" s="113" t="s">
        <v>248</v>
      </c>
      <c r="Q112" s="117">
        <v>45000</v>
      </c>
      <c r="R112" s="117">
        <v>45000</v>
      </c>
      <c r="S112" s="236">
        <v>0</v>
      </c>
      <c r="T112" s="113" t="s">
        <v>196</v>
      </c>
      <c r="U112" s="70" t="s">
        <v>804</v>
      </c>
      <c r="V112" s="113" t="s">
        <v>157</v>
      </c>
      <c r="W112" s="65" t="s">
        <v>805</v>
      </c>
      <c r="X112" s="20">
        <f t="shared" si="10"/>
        <v>45667</v>
      </c>
      <c r="Y112" s="20">
        <f t="shared" si="10"/>
        <v>46387</v>
      </c>
      <c r="Z112" s="117" t="s">
        <v>141</v>
      </c>
      <c r="AA112" s="113" t="s">
        <v>152</v>
      </c>
      <c r="AB112" s="113" t="s">
        <v>141</v>
      </c>
      <c r="AC112" s="113"/>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row>
    <row r="113" spans="1:29" ht="122.85" customHeight="1">
      <c r="A113" s="21" t="s">
        <v>806</v>
      </c>
      <c r="B113" s="18" t="s">
        <v>807</v>
      </c>
      <c r="C113" s="18" t="s">
        <v>808</v>
      </c>
      <c r="D113" s="98">
        <v>44866</v>
      </c>
      <c r="E113" s="98">
        <v>44946</v>
      </c>
      <c r="F113" s="21" t="s">
        <v>152</v>
      </c>
      <c r="G113" s="98">
        <v>44946</v>
      </c>
      <c r="H113" s="21" t="s">
        <v>140</v>
      </c>
      <c r="I113" s="21" t="s">
        <v>141</v>
      </c>
      <c r="J113" s="21" t="s">
        <v>809</v>
      </c>
      <c r="K113" s="21" t="s">
        <v>143</v>
      </c>
      <c r="L113" s="240" t="s">
        <v>810</v>
      </c>
      <c r="M113" s="21" t="s">
        <v>145</v>
      </c>
      <c r="N113" s="21" t="s">
        <v>693</v>
      </c>
      <c r="O113" s="21" t="s">
        <v>488</v>
      </c>
      <c r="P113" s="21" t="s">
        <v>148</v>
      </c>
      <c r="Q113" s="24">
        <v>44475</v>
      </c>
      <c r="R113" s="24">
        <v>44475</v>
      </c>
      <c r="S113" s="24">
        <v>0</v>
      </c>
      <c r="T113" s="21" t="s">
        <v>150</v>
      </c>
      <c r="U113" s="21" t="s">
        <v>163</v>
      </c>
      <c r="V113" s="21" t="s">
        <v>140</v>
      </c>
      <c r="W113" s="60"/>
      <c r="X113" s="20">
        <f t="shared" si="10"/>
        <v>45962</v>
      </c>
      <c r="Y113" s="20">
        <f t="shared" si="10"/>
        <v>46042</v>
      </c>
      <c r="Z113" s="21" t="s">
        <v>141</v>
      </c>
      <c r="AA113" s="21" t="s">
        <v>152</v>
      </c>
      <c r="AB113" s="21" t="s">
        <v>141</v>
      </c>
      <c r="AC113" s="21" t="s">
        <v>681</v>
      </c>
    </row>
    <row r="114" spans="1:29" ht="30">
      <c r="A114" s="18" t="s">
        <v>811</v>
      </c>
      <c r="B114" s="18" t="s">
        <v>812</v>
      </c>
      <c r="C114" s="18" t="s">
        <v>813</v>
      </c>
      <c r="D114" s="19">
        <v>43983</v>
      </c>
      <c r="E114" s="19">
        <v>44712</v>
      </c>
      <c r="F114" s="18" t="s">
        <v>165</v>
      </c>
      <c r="G114" s="20">
        <v>45443</v>
      </c>
      <c r="H114" s="21" t="s">
        <v>157</v>
      </c>
      <c r="I114" s="21" t="s">
        <v>141</v>
      </c>
      <c r="J114" s="18" t="s">
        <v>814</v>
      </c>
      <c r="K114" s="18" t="s">
        <v>152</v>
      </c>
      <c r="L114" s="105" t="s">
        <v>815</v>
      </c>
      <c r="M114" s="18" t="s">
        <v>145</v>
      </c>
      <c r="N114" s="18" t="s">
        <v>816</v>
      </c>
      <c r="O114" s="141" t="s">
        <v>305</v>
      </c>
      <c r="P114" s="18" t="s">
        <v>148</v>
      </c>
      <c r="Q114" s="23">
        <v>10500</v>
      </c>
      <c r="R114" s="23">
        <v>42000</v>
      </c>
      <c r="S114" s="24">
        <v>0</v>
      </c>
      <c r="T114" s="21" t="s">
        <v>150</v>
      </c>
      <c r="U114" s="21" t="s">
        <v>163</v>
      </c>
      <c r="V114" s="21" t="s">
        <v>140</v>
      </c>
      <c r="W114" s="21" t="s">
        <v>141</v>
      </c>
      <c r="X114" s="20">
        <f>DATE(YEAR(D116) + 3, MONTH(D116), DAY(D116))</f>
        <v>45901</v>
      </c>
      <c r="Y114" s="20">
        <f>DATE(YEAR(E114) + 3, MONTH(E114), DAY(E114))</f>
        <v>45808</v>
      </c>
      <c r="Z114" s="21" t="s">
        <v>141</v>
      </c>
      <c r="AA114" s="21" t="s">
        <v>152</v>
      </c>
      <c r="AB114" s="21" t="s">
        <v>141</v>
      </c>
      <c r="AC114" s="21" t="s">
        <v>177</v>
      </c>
    </row>
    <row r="115" spans="1:29" ht="141.6" customHeight="1">
      <c r="A115" s="44" t="s">
        <v>817</v>
      </c>
      <c r="B115" s="78" t="s">
        <v>818</v>
      </c>
      <c r="C115" s="78" t="s">
        <v>819</v>
      </c>
      <c r="D115" s="120">
        <v>44367</v>
      </c>
      <c r="E115" s="120">
        <v>44651</v>
      </c>
      <c r="F115" s="78" t="s">
        <v>348</v>
      </c>
      <c r="G115" s="50">
        <v>45565</v>
      </c>
      <c r="H115" s="44" t="s">
        <v>140</v>
      </c>
      <c r="I115" s="44" t="s">
        <v>141</v>
      </c>
      <c r="J115" s="44" t="s">
        <v>820</v>
      </c>
      <c r="K115" s="44" t="s">
        <v>143</v>
      </c>
      <c r="L115" s="189" t="s">
        <v>821</v>
      </c>
      <c r="M115" s="78" t="s">
        <v>145</v>
      </c>
      <c r="N115" s="44" t="s">
        <v>433</v>
      </c>
      <c r="O115" s="44" t="s">
        <v>161</v>
      </c>
      <c r="P115" s="44" t="s">
        <v>162</v>
      </c>
      <c r="Q115" s="134">
        <v>40000</v>
      </c>
      <c r="R115" s="134">
        <v>40000</v>
      </c>
      <c r="S115" s="134">
        <v>0</v>
      </c>
      <c r="T115" s="44" t="s">
        <v>150</v>
      </c>
      <c r="U115" s="44" t="s">
        <v>163</v>
      </c>
      <c r="V115" s="44" t="s">
        <v>140</v>
      </c>
      <c r="W115" s="44" t="s">
        <v>141</v>
      </c>
      <c r="X115" s="50">
        <f t="shared" ref="X115:Y123" si="11">DATE(YEAR(D115) + 3, MONTH(D115), DAY(D115))</f>
        <v>45463</v>
      </c>
      <c r="Y115" s="50">
        <f>DATE(YEAR(E115) + 6, MONTH(E115), DAY(E115))</f>
        <v>46843</v>
      </c>
      <c r="Z115" s="44" t="s">
        <v>141</v>
      </c>
      <c r="AA115" s="50" t="s">
        <v>165</v>
      </c>
      <c r="AB115" s="50" t="s">
        <v>165</v>
      </c>
      <c r="AC115" s="44" t="s">
        <v>153</v>
      </c>
    </row>
    <row r="116" spans="1:29" ht="90">
      <c r="A116" s="21" t="s">
        <v>822</v>
      </c>
      <c r="B116" s="241" t="s">
        <v>823</v>
      </c>
      <c r="C116" s="241" t="s">
        <v>824</v>
      </c>
      <c r="D116" s="208">
        <v>44805</v>
      </c>
      <c r="E116" s="208">
        <v>45016</v>
      </c>
      <c r="F116" s="21" t="s">
        <v>152</v>
      </c>
      <c r="G116" s="20">
        <v>45016</v>
      </c>
      <c r="H116" s="21" t="s">
        <v>140</v>
      </c>
      <c r="I116" s="21" t="s">
        <v>141</v>
      </c>
      <c r="J116" s="21" t="s">
        <v>825</v>
      </c>
      <c r="K116" s="21" t="s">
        <v>143</v>
      </c>
      <c r="L116" s="242" t="s">
        <v>826</v>
      </c>
      <c r="M116" s="21" t="s">
        <v>145</v>
      </c>
      <c r="N116" s="21" t="s">
        <v>827</v>
      </c>
      <c r="O116" s="21" t="s">
        <v>184</v>
      </c>
      <c r="P116" s="21" t="s">
        <v>185</v>
      </c>
      <c r="Q116" s="24">
        <v>40000</v>
      </c>
      <c r="R116" s="24">
        <v>40000</v>
      </c>
      <c r="S116" s="24">
        <v>0</v>
      </c>
      <c r="T116" s="21" t="s">
        <v>187</v>
      </c>
      <c r="U116" s="21" t="s">
        <v>163</v>
      </c>
      <c r="V116" s="21" t="s">
        <v>140</v>
      </c>
      <c r="W116" s="60"/>
      <c r="X116" s="20">
        <f t="shared" si="11"/>
        <v>45901</v>
      </c>
      <c r="Y116" s="20">
        <f t="shared" si="11"/>
        <v>46112</v>
      </c>
      <c r="Z116" s="21" t="s">
        <v>141</v>
      </c>
      <c r="AA116" s="21" t="s">
        <v>152</v>
      </c>
      <c r="AB116" s="21" t="s">
        <v>141</v>
      </c>
      <c r="AC116" s="21"/>
    </row>
    <row r="117" spans="1:29" ht="75">
      <c r="A117" s="113" t="s">
        <v>828</v>
      </c>
      <c r="B117" s="65" t="s">
        <v>829</v>
      </c>
      <c r="C117" s="243" t="s">
        <v>830</v>
      </c>
      <c r="D117" s="138">
        <v>44805</v>
      </c>
      <c r="E117" s="244">
        <v>45016</v>
      </c>
      <c r="F117" s="113" t="s">
        <v>152</v>
      </c>
      <c r="G117" s="234" t="s">
        <v>831</v>
      </c>
      <c r="H117" s="113" t="s">
        <v>140</v>
      </c>
      <c r="I117" s="113" t="s">
        <v>141</v>
      </c>
      <c r="J117" s="113" t="s">
        <v>825</v>
      </c>
      <c r="K117" s="113" t="s">
        <v>143</v>
      </c>
      <c r="L117" s="245" t="s">
        <v>826</v>
      </c>
      <c r="M117" s="113" t="s">
        <v>145</v>
      </c>
      <c r="N117" s="113" t="s">
        <v>827</v>
      </c>
      <c r="O117" s="113" t="s">
        <v>184</v>
      </c>
      <c r="P117" s="113" t="s">
        <v>185</v>
      </c>
      <c r="Q117" s="117">
        <v>40000</v>
      </c>
      <c r="R117" s="117">
        <v>40000</v>
      </c>
      <c r="S117" s="117">
        <v>0</v>
      </c>
      <c r="T117" s="113" t="s">
        <v>187</v>
      </c>
      <c r="U117" s="113" t="s">
        <v>163</v>
      </c>
      <c r="V117" s="113" t="s">
        <v>140</v>
      </c>
      <c r="W117" s="118"/>
      <c r="X117" s="92">
        <f t="shared" si="11"/>
        <v>45901</v>
      </c>
      <c r="Y117" s="92">
        <f t="shared" si="11"/>
        <v>46112</v>
      </c>
      <c r="Z117" s="113" t="s">
        <v>141</v>
      </c>
      <c r="AA117" s="113" t="s">
        <v>152</v>
      </c>
      <c r="AB117" s="113" t="s">
        <v>141</v>
      </c>
      <c r="AC117" s="113"/>
    </row>
    <row r="118" spans="1:29" ht="46.5" customHeight="1">
      <c r="A118" s="113" t="s">
        <v>832</v>
      </c>
      <c r="B118" s="234" t="s">
        <v>833</v>
      </c>
      <c r="C118" s="246" t="s">
        <v>834</v>
      </c>
      <c r="D118" s="244">
        <v>44805</v>
      </c>
      <c r="E118" s="244">
        <v>45016</v>
      </c>
      <c r="F118" s="113" t="s">
        <v>152</v>
      </c>
      <c r="G118" s="234" t="s">
        <v>831</v>
      </c>
      <c r="H118" s="113" t="s">
        <v>140</v>
      </c>
      <c r="I118" s="113" t="s">
        <v>141</v>
      </c>
      <c r="J118" s="113" t="s">
        <v>835</v>
      </c>
      <c r="K118" s="113" t="s">
        <v>836</v>
      </c>
      <c r="L118" s="245" t="s">
        <v>837</v>
      </c>
      <c r="M118" s="113" t="s">
        <v>145</v>
      </c>
      <c r="N118" s="113" t="s">
        <v>827</v>
      </c>
      <c r="O118" s="113" t="s">
        <v>184</v>
      </c>
      <c r="P118" s="113" t="s">
        <v>185</v>
      </c>
      <c r="Q118" s="117">
        <v>40000</v>
      </c>
      <c r="R118" s="117">
        <v>40000</v>
      </c>
      <c r="S118" s="117">
        <v>0</v>
      </c>
      <c r="T118" s="113" t="s">
        <v>187</v>
      </c>
      <c r="U118" s="113" t="s">
        <v>163</v>
      </c>
      <c r="V118" s="113" t="s">
        <v>140</v>
      </c>
      <c r="W118" s="118"/>
      <c r="X118" s="92">
        <f t="shared" si="11"/>
        <v>45901</v>
      </c>
      <c r="Y118" s="92">
        <f t="shared" si="11"/>
        <v>46112</v>
      </c>
      <c r="Z118" s="113" t="s">
        <v>141</v>
      </c>
      <c r="AA118" s="113" t="s">
        <v>152</v>
      </c>
      <c r="AB118" s="113" t="s">
        <v>141</v>
      </c>
      <c r="AC118" s="113"/>
    </row>
    <row r="119" spans="1:29" ht="75">
      <c r="A119" s="18" t="s">
        <v>838</v>
      </c>
      <c r="B119" s="18" t="s">
        <v>839</v>
      </c>
      <c r="C119" s="18" t="s">
        <v>840</v>
      </c>
      <c r="D119" s="19">
        <v>44197</v>
      </c>
      <c r="E119" s="19">
        <v>44561</v>
      </c>
      <c r="F119" s="18" t="s">
        <v>841</v>
      </c>
      <c r="G119" s="98">
        <v>45291</v>
      </c>
      <c r="H119" s="21" t="s">
        <v>157</v>
      </c>
      <c r="I119" s="21" t="s">
        <v>141</v>
      </c>
      <c r="J119" s="133" t="s">
        <v>842</v>
      </c>
      <c r="K119" s="21" t="s">
        <v>152</v>
      </c>
      <c r="L119" s="22" t="s">
        <v>843</v>
      </c>
      <c r="M119" s="18" t="s">
        <v>145</v>
      </c>
      <c r="N119" s="18" t="s">
        <v>844</v>
      </c>
      <c r="O119" s="18" t="s">
        <v>481</v>
      </c>
      <c r="P119" s="18" t="s">
        <v>248</v>
      </c>
      <c r="Q119" s="247">
        <v>39600</v>
      </c>
      <c r="R119" s="247">
        <v>39600</v>
      </c>
      <c r="S119" s="38">
        <v>0</v>
      </c>
      <c r="T119" s="18" t="s">
        <v>150</v>
      </c>
      <c r="U119" s="18" t="s">
        <v>163</v>
      </c>
      <c r="V119" s="21" t="s">
        <v>157</v>
      </c>
      <c r="W119" s="21" t="s">
        <v>141</v>
      </c>
      <c r="X119" s="20">
        <f t="shared" si="11"/>
        <v>45292</v>
      </c>
      <c r="Y119" s="20">
        <f t="shared" si="11"/>
        <v>45657</v>
      </c>
      <c r="Z119" s="21" t="s">
        <v>141</v>
      </c>
      <c r="AA119" s="21" t="s">
        <v>152</v>
      </c>
      <c r="AB119" s="21" t="s">
        <v>141</v>
      </c>
      <c r="AC119" s="21" t="s">
        <v>166</v>
      </c>
    </row>
    <row r="120" spans="1:29" ht="45">
      <c r="A120" s="18" t="s">
        <v>845</v>
      </c>
      <c r="B120" s="18" t="s">
        <v>846</v>
      </c>
      <c r="C120" s="18" t="s">
        <v>847</v>
      </c>
      <c r="D120" s="37">
        <v>44652</v>
      </c>
      <c r="E120" s="37">
        <v>45016</v>
      </c>
      <c r="F120" s="18" t="s">
        <v>152</v>
      </c>
      <c r="G120" s="37">
        <v>45016</v>
      </c>
      <c r="H120" s="18" t="s">
        <v>140</v>
      </c>
      <c r="I120" s="21" t="s">
        <v>141</v>
      </c>
      <c r="J120" s="18" t="s">
        <v>848</v>
      </c>
      <c r="K120" s="21" t="s">
        <v>152</v>
      </c>
      <c r="L120" s="22" t="s">
        <v>849</v>
      </c>
      <c r="M120" s="18" t="s">
        <v>145</v>
      </c>
      <c r="N120" s="18" t="s">
        <v>850</v>
      </c>
      <c r="O120" s="18" t="s">
        <v>313</v>
      </c>
      <c r="P120" s="18" t="s">
        <v>148</v>
      </c>
      <c r="Q120" s="23">
        <v>38259</v>
      </c>
      <c r="R120" s="23">
        <v>38259</v>
      </c>
      <c r="S120" s="38">
        <v>0</v>
      </c>
      <c r="T120" s="21" t="s">
        <v>196</v>
      </c>
      <c r="U120" s="18" t="s">
        <v>163</v>
      </c>
      <c r="V120" s="18" t="s">
        <v>157</v>
      </c>
      <c r="W120" s="60"/>
      <c r="X120" s="20">
        <f t="shared" si="11"/>
        <v>45748</v>
      </c>
      <c r="Y120" s="20">
        <f t="shared" si="11"/>
        <v>46112</v>
      </c>
      <c r="Z120" s="21" t="s">
        <v>141</v>
      </c>
      <c r="AA120" s="92" t="s">
        <v>152</v>
      </c>
      <c r="AB120" s="92" t="s">
        <v>141</v>
      </c>
      <c r="AC120" s="20" t="s">
        <v>177</v>
      </c>
    </row>
    <row r="121" spans="1:29" ht="30">
      <c r="A121" s="18" t="s">
        <v>851</v>
      </c>
      <c r="B121" s="18" t="s">
        <v>852</v>
      </c>
      <c r="C121" s="18" t="s">
        <v>853</v>
      </c>
      <c r="D121" s="19">
        <v>44158</v>
      </c>
      <c r="E121" s="19">
        <v>44886</v>
      </c>
      <c r="F121" s="18" t="s">
        <v>157</v>
      </c>
      <c r="G121" s="20">
        <v>44886</v>
      </c>
      <c r="H121" s="21" t="s">
        <v>157</v>
      </c>
      <c r="I121" s="21" t="s">
        <v>141</v>
      </c>
      <c r="J121" s="18" t="s">
        <v>854</v>
      </c>
      <c r="K121" s="18" t="s">
        <v>143</v>
      </c>
      <c r="L121" s="105" t="s">
        <v>855</v>
      </c>
      <c r="M121" s="18" t="s">
        <v>145</v>
      </c>
      <c r="N121" s="18" t="s">
        <v>524</v>
      </c>
      <c r="O121" s="18" t="s">
        <v>465</v>
      </c>
      <c r="P121" s="18" t="s">
        <v>270</v>
      </c>
      <c r="Q121" s="23">
        <v>38150</v>
      </c>
      <c r="R121" s="23">
        <v>38150</v>
      </c>
      <c r="S121" s="24">
        <v>0</v>
      </c>
      <c r="T121" s="21" t="s">
        <v>150</v>
      </c>
      <c r="U121" s="21" t="s">
        <v>163</v>
      </c>
      <c r="V121" s="18" t="s">
        <v>157</v>
      </c>
      <c r="W121" s="21" t="s">
        <v>141</v>
      </c>
      <c r="X121" s="20">
        <f t="shared" si="11"/>
        <v>45253</v>
      </c>
      <c r="Y121" s="20">
        <f t="shared" si="11"/>
        <v>45982</v>
      </c>
      <c r="Z121" s="21" t="s">
        <v>141</v>
      </c>
      <c r="AA121" s="113" t="s">
        <v>152</v>
      </c>
      <c r="AB121" s="113" t="s">
        <v>141</v>
      </c>
      <c r="AC121" s="21" t="s">
        <v>153</v>
      </c>
    </row>
    <row r="122" spans="1:29">
      <c r="A122" s="18" t="s">
        <v>856</v>
      </c>
      <c r="B122" s="18" t="s">
        <v>857</v>
      </c>
      <c r="C122" s="18" t="s">
        <v>858</v>
      </c>
      <c r="D122" s="19">
        <v>43921</v>
      </c>
      <c r="E122" s="98">
        <v>44845</v>
      </c>
      <c r="F122" s="18" t="s">
        <v>152</v>
      </c>
      <c r="G122" s="98">
        <v>44845</v>
      </c>
      <c r="H122" s="18" t="s">
        <v>140</v>
      </c>
      <c r="I122" s="21" t="s">
        <v>141</v>
      </c>
      <c r="J122" s="18" t="s">
        <v>859</v>
      </c>
      <c r="K122" s="18" t="s">
        <v>143</v>
      </c>
      <c r="L122" s="105" t="s">
        <v>860</v>
      </c>
      <c r="M122" s="18" t="s">
        <v>145</v>
      </c>
      <c r="N122" s="18" t="s">
        <v>312</v>
      </c>
      <c r="O122" s="18" t="s">
        <v>313</v>
      </c>
      <c r="P122" s="18" t="s">
        <v>148</v>
      </c>
      <c r="Q122" s="23">
        <v>17560.7</v>
      </c>
      <c r="R122" s="23">
        <v>35013.4</v>
      </c>
      <c r="S122" s="38">
        <v>0</v>
      </c>
      <c r="T122" s="18" t="s">
        <v>150</v>
      </c>
      <c r="U122" s="18" t="s">
        <v>163</v>
      </c>
      <c r="V122" s="21" t="s">
        <v>140</v>
      </c>
      <c r="W122" s="21" t="s">
        <v>141</v>
      </c>
      <c r="X122" s="20">
        <v>45210</v>
      </c>
      <c r="Y122" s="20">
        <f t="shared" si="11"/>
        <v>45941</v>
      </c>
      <c r="Z122" s="21" t="s">
        <v>152</v>
      </c>
      <c r="AA122" s="21" t="s">
        <v>152</v>
      </c>
      <c r="AB122" s="21" t="s">
        <v>141</v>
      </c>
      <c r="AC122" s="20" t="s">
        <v>177</v>
      </c>
    </row>
    <row r="123" spans="1:29">
      <c r="A123" s="21" t="s">
        <v>861</v>
      </c>
      <c r="B123" s="21" t="s">
        <v>862</v>
      </c>
      <c r="C123" s="18" t="s">
        <v>863</v>
      </c>
      <c r="D123" s="98">
        <v>44883</v>
      </c>
      <c r="E123" s="98">
        <v>44975</v>
      </c>
      <c r="F123" s="21" t="s">
        <v>152</v>
      </c>
      <c r="G123" s="20">
        <v>44975</v>
      </c>
      <c r="H123" s="21" t="s">
        <v>140</v>
      </c>
      <c r="I123" s="21"/>
      <c r="J123" s="21" t="s">
        <v>864</v>
      </c>
      <c r="K123" s="21" t="s">
        <v>143</v>
      </c>
      <c r="L123" s="21"/>
      <c r="M123" s="21" t="s">
        <v>145</v>
      </c>
      <c r="N123" s="21" t="s">
        <v>865</v>
      </c>
      <c r="O123" s="21" t="s">
        <v>288</v>
      </c>
      <c r="P123" s="21" t="s">
        <v>248</v>
      </c>
      <c r="Q123" s="24">
        <v>35000</v>
      </c>
      <c r="R123" s="24">
        <v>35000</v>
      </c>
      <c r="S123" s="24">
        <v>0</v>
      </c>
      <c r="T123" s="21" t="s">
        <v>150</v>
      </c>
      <c r="U123" s="21" t="s">
        <v>163</v>
      </c>
      <c r="V123" s="21" t="s">
        <v>140</v>
      </c>
      <c r="W123" s="60"/>
      <c r="X123" s="20">
        <f>DATE(YEAR(D123) + 3, MONTH(D123), DAY(D123))</f>
        <v>45979</v>
      </c>
      <c r="Y123" s="20">
        <f t="shared" si="11"/>
        <v>46071</v>
      </c>
      <c r="Z123" s="21" t="s">
        <v>141</v>
      </c>
      <c r="AA123" s="21" t="s">
        <v>152</v>
      </c>
      <c r="AB123" s="21" t="s">
        <v>141</v>
      </c>
      <c r="AC123" s="21" t="s">
        <v>681</v>
      </c>
    </row>
    <row r="124" spans="1:29" ht="45">
      <c r="A124" s="113" t="s">
        <v>866</v>
      </c>
      <c r="B124" s="65" t="s">
        <v>867</v>
      </c>
      <c r="C124" s="248" t="s">
        <v>868</v>
      </c>
      <c r="D124" s="138">
        <v>44466</v>
      </c>
      <c r="E124" s="138">
        <v>45107</v>
      </c>
      <c r="F124" s="113" t="s">
        <v>152</v>
      </c>
      <c r="G124" s="138">
        <v>45107</v>
      </c>
      <c r="H124" s="113" t="s">
        <v>140</v>
      </c>
      <c r="I124" s="113" t="s">
        <v>141</v>
      </c>
      <c r="J124" s="113" t="s">
        <v>869</v>
      </c>
      <c r="K124" s="113" t="s">
        <v>143</v>
      </c>
      <c r="L124" s="113" t="s">
        <v>870</v>
      </c>
      <c r="M124" s="113" t="s">
        <v>145</v>
      </c>
      <c r="N124" s="113" t="s">
        <v>193</v>
      </c>
      <c r="O124" s="113" t="s">
        <v>194</v>
      </c>
      <c r="P124" s="113" t="s">
        <v>162</v>
      </c>
      <c r="Q124" s="117">
        <v>30925</v>
      </c>
      <c r="R124" s="117">
        <v>30925</v>
      </c>
      <c r="S124" s="117">
        <v>0</v>
      </c>
      <c r="T124" s="113" t="s">
        <v>150</v>
      </c>
      <c r="U124" s="113" t="s">
        <v>197</v>
      </c>
      <c r="V124" s="113" t="s">
        <v>140</v>
      </c>
      <c r="W124" s="113" t="s">
        <v>141</v>
      </c>
      <c r="X124" s="92">
        <f>DATE(YEAR(D124) + 3, MONTH(D124), DAY(D124))</f>
        <v>45562</v>
      </c>
      <c r="Y124" s="92">
        <f>DATE(YEAR(E124) + 6, MONTH(E124), DAY(E124))</f>
        <v>47299</v>
      </c>
      <c r="Z124" s="113" t="s">
        <v>141</v>
      </c>
      <c r="AA124" s="92" t="s">
        <v>165</v>
      </c>
      <c r="AB124" s="113" t="s">
        <v>165</v>
      </c>
      <c r="AC124" s="113" t="s">
        <v>177</v>
      </c>
    </row>
    <row r="125" spans="1:29" ht="30">
      <c r="A125" s="249" t="s">
        <v>871</v>
      </c>
      <c r="B125" s="249" t="s">
        <v>872</v>
      </c>
      <c r="C125" s="249" t="s">
        <v>873</v>
      </c>
      <c r="D125" s="108">
        <v>44287</v>
      </c>
      <c r="E125" s="108">
        <v>45382</v>
      </c>
      <c r="F125" s="106" t="s">
        <v>152</v>
      </c>
      <c r="G125" s="108">
        <v>45382</v>
      </c>
      <c r="H125" s="106" t="s">
        <v>140</v>
      </c>
      <c r="I125" s="106" t="s">
        <v>141</v>
      </c>
      <c r="J125" s="249" t="s">
        <v>874</v>
      </c>
      <c r="K125" s="86" t="s">
        <v>143</v>
      </c>
      <c r="L125" s="181" t="s">
        <v>875</v>
      </c>
      <c r="M125" s="86" t="s">
        <v>145</v>
      </c>
      <c r="N125" s="249" t="s">
        <v>844</v>
      </c>
      <c r="O125" s="86" t="s">
        <v>481</v>
      </c>
      <c r="P125" s="106" t="s">
        <v>248</v>
      </c>
      <c r="Q125" s="183">
        <v>10000</v>
      </c>
      <c r="R125" s="183">
        <v>30000</v>
      </c>
      <c r="S125" s="116">
        <v>0</v>
      </c>
      <c r="T125" s="86" t="s">
        <v>196</v>
      </c>
      <c r="U125" s="86" t="s">
        <v>163</v>
      </c>
      <c r="V125" s="106" t="s">
        <v>140</v>
      </c>
      <c r="W125" s="106" t="s">
        <v>141</v>
      </c>
      <c r="X125" s="93">
        <f>DATE(YEAR(D125) + 3, MONTH(D125), DAY(D125))</f>
        <v>45383</v>
      </c>
      <c r="Y125" s="93">
        <f>DATE(YEAR(E125) + 3, MONTH(E125), DAY(E125))</f>
        <v>46477</v>
      </c>
      <c r="Z125" s="113" t="s">
        <v>141</v>
      </c>
      <c r="AA125" s="106" t="s">
        <v>152</v>
      </c>
      <c r="AB125" s="106" t="s">
        <v>141</v>
      </c>
      <c r="AC125" s="106"/>
    </row>
    <row r="126" spans="1:29" ht="43.2" customHeight="1">
      <c r="A126" s="18" t="s">
        <v>650</v>
      </c>
      <c r="B126" s="18" t="s">
        <v>651</v>
      </c>
      <c r="C126" s="250" t="s">
        <v>876</v>
      </c>
      <c r="D126" s="98">
        <v>44476</v>
      </c>
      <c r="E126" s="98">
        <v>45351</v>
      </c>
      <c r="F126" s="21"/>
      <c r="G126" s="20">
        <v>45351</v>
      </c>
      <c r="H126" s="21" t="s">
        <v>140</v>
      </c>
      <c r="I126" s="21" t="s">
        <v>141</v>
      </c>
      <c r="J126" s="18" t="s">
        <v>877</v>
      </c>
      <c r="K126" s="21" t="s">
        <v>143</v>
      </c>
      <c r="L126" s="18" t="s">
        <v>878</v>
      </c>
      <c r="M126" s="21" t="s">
        <v>145</v>
      </c>
      <c r="N126" s="21" t="s">
        <v>655</v>
      </c>
      <c r="O126" s="21" t="s">
        <v>161</v>
      </c>
      <c r="P126" s="21" t="s">
        <v>162</v>
      </c>
      <c r="Q126" s="24">
        <v>30000</v>
      </c>
      <c r="R126" s="24">
        <v>30000</v>
      </c>
      <c r="S126" s="24">
        <v>0</v>
      </c>
      <c r="T126" s="21" t="s">
        <v>150</v>
      </c>
      <c r="U126" s="21" t="s">
        <v>163</v>
      </c>
      <c r="V126" s="21" t="s">
        <v>140</v>
      </c>
      <c r="W126" s="137"/>
      <c r="X126" s="21"/>
      <c r="Y126" s="21"/>
      <c r="Z126" s="21" t="s">
        <v>165</v>
      </c>
      <c r="AA126" s="21" t="s">
        <v>152</v>
      </c>
      <c r="AB126" s="21" t="s">
        <v>141</v>
      </c>
      <c r="AC126" s="21" t="s">
        <v>166</v>
      </c>
    </row>
    <row r="127" spans="1:29" ht="90">
      <c r="A127" s="18" t="s">
        <v>879</v>
      </c>
      <c r="B127" s="18" t="s">
        <v>880</v>
      </c>
      <c r="C127" s="18" t="s">
        <v>881</v>
      </c>
      <c r="D127" s="37">
        <v>44651</v>
      </c>
      <c r="E127" s="37">
        <v>44834</v>
      </c>
      <c r="F127" s="21" t="s">
        <v>152</v>
      </c>
      <c r="G127" s="37">
        <v>44834</v>
      </c>
      <c r="H127" s="21" t="s">
        <v>140</v>
      </c>
      <c r="I127" s="21" t="s">
        <v>141</v>
      </c>
      <c r="J127" s="21" t="s">
        <v>882</v>
      </c>
      <c r="K127" s="21" t="s">
        <v>152</v>
      </c>
      <c r="L127" s="21">
        <v>1336844</v>
      </c>
      <c r="M127" s="21" t="s">
        <v>145</v>
      </c>
      <c r="N127" s="21" t="s">
        <v>883</v>
      </c>
      <c r="O127" s="21" t="s">
        <v>174</v>
      </c>
      <c r="P127" s="21" t="s">
        <v>248</v>
      </c>
      <c r="Q127" s="24">
        <v>30000</v>
      </c>
      <c r="R127" s="24">
        <v>30000</v>
      </c>
      <c r="S127" s="38">
        <v>0</v>
      </c>
      <c r="T127" s="21" t="s">
        <v>196</v>
      </c>
      <c r="U127" s="21" t="s">
        <v>163</v>
      </c>
      <c r="V127" s="21" t="s">
        <v>140</v>
      </c>
      <c r="W127" s="60"/>
      <c r="X127" s="20">
        <f>DATE(YEAR(D127) + 3, MONTH(D127), DAY(D127))</f>
        <v>45747</v>
      </c>
      <c r="Y127" s="20">
        <f>DATE(YEAR(E127) + 3, MONTH(E127), DAY(E127))</f>
        <v>45930</v>
      </c>
      <c r="Z127" s="24" t="s">
        <v>141</v>
      </c>
      <c r="AA127" s="21" t="s">
        <v>152</v>
      </c>
      <c r="AB127" s="21" t="s">
        <v>141</v>
      </c>
      <c r="AC127" s="21"/>
    </row>
    <row r="128" spans="1:29" ht="30">
      <c r="A128" s="21" t="s">
        <v>884</v>
      </c>
      <c r="B128" s="18" t="s">
        <v>885</v>
      </c>
      <c r="C128" s="18" t="s">
        <v>885</v>
      </c>
      <c r="D128" s="98">
        <v>44788</v>
      </c>
      <c r="E128" s="98">
        <v>45016</v>
      </c>
      <c r="F128" s="21" t="s">
        <v>152</v>
      </c>
      <c r="G128" s="20">
        <v>45016</v>
      </c>
      <c r="H128" s="21" t="s">
        <v>140</v>
      </c>
      <c r="I128" s="21" t="s">
        <v>141</v>
      </c>
      <c r="J128" s="21" t="s">
        <v>886</v>
      </c>
      <c r="K128" s="21" t="s">
        <v>143</v>
      </c>
      <c r="L128" s="22" t="s">
        <v>887</v>
      </c>
      <c r="M128" s="21" t="s">
        <v>145</v>
      </c>
      <c r="N128" s="21" t="s">
        <v>749</v>
      </c>
      <c r="O128" s="21" t="s">
        <v>194</v>
      </c>
      <c r="P128" s="21" t="s">
        <v>162</v>
      </c>
      <c r="Q128" s="24">
        <v>30000</v>
      </c>
      <c r="R128" s="24">
        <v>30000</v>
      </c>
      <c r="S128" s="24">
        <v>0</v>
      </c>
      <c r="T128" s="21" t="s">
        <v>150</v>
      </c>
      <c r="U128" s="21" t="s">
        <v>163</v>
      </c>
      <c r="V128" s="21" t="s">
        <v>140</v>
      </c>
      <c r="W128" s="60"/>
      <c r="X128" s="20">
        <f>DATE(YEAR(D128) + 3, MONTH(D128), DAY(D128))</f>
        <v>45884</v>
      </c>
      <c r="Y128" s="20">
        <f>DATE(YEAR(E128) + 3, MONTH(E128), DAY(E128))</f>
        <v>46112</v>
      </c>
      <c r="Z128" s="21" t="s">
        <v>141</v>
      </c>
      <c r="AA128" s="21" t="s">
        <v>152</v>
      </c>
      <c r="AB128" s="21" t="s">
        <v>141</v>
      </c>
      <c r="AC128" s="21" t="s">
        <v>153</v>
      </c>
    </row>
    <row r="129" spans="1:29" ht="90">
      <c r="A129" s="18" t="s">
        <v>888</v>
      </c>
      <c r="B129" s="18" t="s">
        <v>889</v>
      </c>
      <c r="C129" s="18" t="s">
        <v>890</v>
      </c>
      <c r="D129" s="19">
        <v>44440</v>
      </c>
      <c r="E129" s="19">
        <v>44774</v>
      </c>
      <c r="F129" s="21" t="s">
        <v>152</v>
      </c>
      <c r="G129" s="20">
        <v>44774</v>
      </c>
      <c r="H129" s="21" t="s">
        <v>140</v>
      </c>
      <c r="I129" s="21" t="s">
        <v>141</v>
      </c>
      <c r="J129" s="18" t="s">
        <v>891</v>
      </c>
      <c r="K129" s="21" t="s">
        <v>143</v>
      </c>
      <c r="L129" s="22" t="s">
        <v>892</v>
      </c>
      <c r="M129" s="21" t="s">
        <v>145</v>
      </c>
      <c r="N129" s="18" t="s">
        <v>893</v>
      </c>
      <c r="O129" s="21" t="s">
        <v>161</v>
      </c>
      <c r="P129" s="21" t="s">
        <v>162</v>
      </c>
      <c r="Q129" s="66">
        <v>29935</v>
      </c>
      <c r="R129" s="66">
        <v>29935</v>
      </c>
      <c r="S129" s="24">
        <v>0</v>
      </c>
      <c r="T129" s="21" t="s">
        <v>196</v>
      </c>
      <c r="U129" s="21" t="s">
        <v>197</v>
      </c>
      <c r="V129" s="21" t="s">
        <v>140</v>
      </c>
      <c r="W129" s="60"/>
      <c r="X129" s="20">
        <f t="shared" ref="X129:X158" si="12">DATE(YEAR(D129) + 3, MONTH(D129), DAY(D129))</f>
        <v>45536</v>
      </c>
      <c r="Y129" s="20">
        <f>DATE(YEAR(E129) + 6, MONTH(E129), DAY(E129))</f>
        <v>46966</v>
      </c>
      <c r="Z129" s="21" t="s">
        <v>141</v>
      </c>
      <c r="AA129" s="20" t="s">
        <v>152</v>
      </c>
      <c r="AB129" s="21" t="s">
        <v>141</v>
      </c>
      <c r="AC129" s="21"/>
    </row>
    <row r="130" spans="1:29">
      <c r="A130" s="18" t="s">
        <v>894</v>
      </c>
      <c r="B130" s="18" t="s">
        <v>895</v>
      </c>
      <c r="C130" s="18" t="s">
        <v>896</v>
      </c>
      <c r="D130" s="251">
        <v>44287</v>
      </c>
      <c r="E130" s="37">
        <v>45016</v>
      </c>
      <c r="F130" s="18" t="s">
        <v>165</v>
      </c>
      <c r="G130" s="37">
        <v>45382</v>
      </c>
      <c r="H130" s="18" t="s">
        <v>140</v>
      </c>
      <c r="I130" s="21" t="s">
        <v>141</v>
      </c>
      <c r="J130" s="18" t="s">
        <v>897</v>
      </c>
      <c r="K130" s="21" t="s">
        <v>152</v>
      </c>
      <c r="L130" s="22" t="s">
        <v>898</v>
      </c>
      <c r="M130" s="18" t="s">
        <v>145</v>
      </c>
      <c r="N130" s="18" t="s">
        <v>899</v>
      </c>
      <c r="O130" s="18" t="s">
        <v>313</v>
      </c>
      <c r="P130" s="18" t="s">
        <v>148</v>
      </c>
      <c r="Q130" s="23">
        <f>R130/2</f>
        <v>14415</v>
      </c>
      <c r="R130" s="23">
        <v>28830</v>
      </c>
      <c r="S130" s="38">
        <v>0</v>
      </c>
      <c r="T130" s="21" t="s">
        <v>196</v>
      </c>
      <c r="U130" s="18" t="s">
        <v>163</v>
      </c>
      <c r="V130" s="18" t="s">
        <v>140</v>
      </c>
      <c r="W130" s="60"/>
      <c r="X130" s="20">
        <f t="shared" si="12"/>
        <v>45383</v>
      </c>
      <c r="Y130" s="20">
        <f>DATE(YEAR(E130) + 3, MONTH(E130), DAY(E130))</f>
        <v>46112</v>
      </c>
      <c r="Z130" s="20"/>
      <c r="AA130" s="20" t="s">
        <v>152</v>
      </c>
      <c r="AB130" s="20" t="s">
        <v>141</v>
      </c>
      <c r="AC130" s="20" t="s">
        <v>177</v>
      </c>
    </row>
    <row r="131" spans="1:29" ht="30">
      <c r="A131" s="18" t="s">
        <v>900</v>
      </c>
      <c r="B131" s="18" t="s">
        <v>901</v>
      </c>
      <c r="C131" s="18" t="s">
        <v>902</v>
      </c>
      <c r="D131" s="19">
        <v>44390</v>
      </c>
      <c r="E131" s="19">
        <v>44760</v>
      </c>
      <c r="F131" s="21" t="s">
        <v>152</v>
      </c>
      <c r="G131" s="19">
        <v>44760</v>
      </c>
      <c r="H131" s="21" t="s">
        <v>140</v>
      </c>
      <c r="I131" s="21" t="s">
        <v>141</v>
      </c>
      <c r="J131" s="18" t="s">
        <v>903</v>
      </c>
      <c r="K131" s="21" t="s">
        <v>143</v>
      </c>
      <c r="L131" s="21">
        <v>10600963</v>
      </c>
      <c r="M131" s="18" t="s">
        <v>145</v>
      </c>
      <c r="N131" s="18" t="s">
        <v>262</v>
      </c>
      <c r="O131" s="18" t="s">
        <v>313</v>
      </c>
      <c r="P131" s="18" t="s">
        <v>148</v>
      </c>
      <c r="Q131" s="66">
        <v>27000</v>
      </c>
      <c r="R131" s="66">
        <v>27000</v>
      </c>
      <c r="S131" s="24">
        <v>0</v>
      </c>
      <c r="T131" s="21" t="s">
        <v>196</v>
      </c>
      <c r="U131" s="21" t="s">
        <v>197</v>
      </c>
      <c r="V131" s="21" t="s">
        <v>140</v>
      </c>
      <c r="W131" s="60"/>
      <c r="X131" s="20">
        <f t="shared" si="12"/>
        <v>45486</v>
      </c>
      <c r="Y131" s="20">
        <f>DATE(YEAR(E131) + 6, MONTH(E131), DAY(E131))</f>
        <v>46952</v>
      </c>
      <c r="Z131" s="21" t="s">
        <v>152</v>
      </c>
      <c r="AA131" s="21" t="s">
        <v>165</v>
      </c>
      <c r="AB131" s="21" t="s">
        <v>165</v>
      </c>
      <c r="AC131" s="21" t="s">
        <v>177</v>
      </c>
    </row>
    <row r="132" spans="1:29" ht="115.5" customHeight="1">
      <c r="A132" s="21" t="s">
        <v>904</v>
      </c>
      <c r="B132" s="18" t="s">
        <v>905</v>
      </c>
      <c r="C132" s="18" t="s">
        <v>906</v>
      </c>
      <c r="D132" s="98">
        <v>44489</v>
      </c>
      <c r="E132" s="98">
        <v>44927</v>
      </c>
      <c r="F132" s="21" t="s">
        <v>152</v>
      </c>
      <c r="G132" s="20">
        <v>44927</v>
      </c>
      <c r="H132" s="21" t="s">
        <v>140</v>
      </c>
      <c r="I132" s="21" t="s">
        <v>141</v>
      </c>
      <c r="J132" s="21" t="s">
        <v>907</v>
      </c>
      <c r="K132" s="21" t="s">
        <v>152</v>
      </c>
      <c r="L132" s="21" t="s">
        <v>908</v>
      </c>
      <c r="M132" s="21" t="s">
        <v>145</v>
      </c>
      <c r="N132" s="21" t="s">
        <v>909</v>
      </c>
      <c r="O132" s="21" t="s">
        <v>512</v>
      </c>
      <c r="P132" s="21" t="s">
        <v>233</v>
      </c>
      <c r="Q132" s="24">
        <v>25000</v>
      </c>
      <c r="R132" s="24">
        <v>25000</v>
      </c>
      <c r="S132" s="38">
        <v>0</v>
      </c>
      <c r="T132" s="21" t="s">
        <v>196</v>
      </c>
      <c r="U132" s="21" t="s">
        <v>163</v>
      </c>
      <c r="V132" s="21" t="s">
        <v>140</v>
      </c>
      <c r="W132" s="18" t="s">
        <v>910</v>
      </c>
      <c r="X132" s="20">
        <f t="shared" si="12"/>
        <v>45585</v>
      </c>
      <c r="Y132" s="20">
        <f>DATE(YEAR(E132) + 3, MONTH(E132), DAY(E132))</f>
        <v>46023</v>
      </c>
      <c r="Z132" s="24" t="s">
        <v>141</v>
      </c>
      <c r="AA132" s="21" t="s">
        <v>152</v>
      </c>
      <c r="AB132" s="21" t="s">
        <v>141</v>
      </c>
      <c r="AC132" s="21"/>
    </row>
    <row r="133" spans="1:29" ht="90">
      <c r="A133" s="18" t="s">
        <v>911</v>
      </c>
      <c r="B133" s="65" t="s">
        <v>912</v>
      </c>
      <c r="C133" s="18" t="s">
        <v>913</v>
      </c>
      <c r="D133" s="37">
        <v>44594</v>
      </c>
      <c r="E133" s="37">
        <v>44786</v>
      </c>
      <c r="F133" s="21" t="s">
        <v>152</v>
      </c>
      <c r="G133" s="37">
        <v>44786</v>
      </c>
      <c r="H133" s="21" t="s">
        <v>140</v>
      </c>
      <c r="I133" s="21" t="s">
        <v>141</v>
      </c>
      <c r="J133" s="21" t="s">
        <v>640</v>
      </c>
      <c r="K133" s="21" t="s">
        <v>152</v>
      </c>
      <c r="L133" s="18" t="s">
        <v>914</v>
      </c>
      <c r="M133" s="21" t="s">
        <v>145</v>
      </c>
      <c r="N133" s="21" t="s">
        <v>915</v>
      </c>
      <c r="O133" s="21" t="s">
        <v>465</v>
      </c>
      <c r="P133" s="21" t="s">
        <v>248</v>
      </c>
      <c r="Q133" s="24">
        <v>25000</v>
      </c>
      <c r="R133" s="24">
        <v>25000</v>
      </c>
      <c r="S133" s="38">
        <v>0</v>
      </c>
      <c r="T133" s="21" t="s">
        <v>196</v>
      </c>
      <c r="U133" s="21" t="s">
        <v>163</v>
      </c>
      <c r="V133" s="21" t="s">
        <v>140</v>
      </c>
      <c r="W133" s="60"/>
      <c r="X133" s="20">
        <f t="shared" si="12"/>
        <v>45690</v>
      </c>
      <c r="Y133" s="20">
        <f>DATE(YEAR(E133) + 3, MONTH(E133), DAY(E133))</f>
        <v>45882</v>
      </c>
      <c r="Z133" s="24" t="s">
        <v>141</v>
      </c>
      <c r="AA133" s="21" t="s">
        <v>152</v>
      </c>
      <c r="AB133" s="21" t="s">
        <v>141</v>
      </c>
      <c r="AC133" s="21"/>
    </row>
    <row r="134" spans="1:29" ht="75">
      <c r="A134" s="110" t="s">
        <v>916</v>
      </c>
      <c r="B134" s="86" t="s">
        <v>917</v>
      </c>
      <c r="C134" s="128" t="s">
        <v>918</v>
      </c>
      <c r="D134" s="138">
        <v>44341</v>
      </c>
      <c r="E134" s="138">
        <v>45070</v>
      </c>
      <c r="F134" s="113" t="s">
        <v>152</v>
      </c>
      <c r="G134" s="138">
        <v>45070</v>
      </c>
      <c r="H134" s="113" t="s">
        <v>157</v>
      </c>
      <c r="I134" s="113" t="s">
        <v>141</v>
      </c>
      <c r="J134" s="113" t="s">
        <v>919</v>
      </c>
      <c r="K134" s="113" t="s">
        <v>152</v>
      </c>
      <c r="L134" s="113">
        <v>1649776</v>
      </c>
      <c r="M134" s="113" t="s">
        <v>145</v>
      </c>
      <c r="N134" s="113" t="s">
        <v>920</v>
      </c>
      <c r="O134" s="65" t="s">
        <v>481</v>
      </c>
      <c r="P134" s="65" t="s">
        <v>248</v>
      </c>
      <c r="Q134" s="117">
        <v>12240</v>
      </c>
      <c r="R134" s="117">
        <v>24240</v>
      </c>
      <c r="S134" s="117">
        <v>0</v>
      </c>
      <c r="T134" s="113" t="s">
        <v>196</v>
      </c>
      <c r="U134" s="113" t="s">
        <v>163</v>
      </c>
      <c r="V134" s="113" t="s">
        <v>157</v>
      </c>
      <c r="W134" s="118"/>
      <c r="X134" s="92">
        <f t="shared" si="12"/>
        <v>45437</v>
      </c>
      <c r="Y134" s="92">
        <f>DATE(YEAR(E134) + 6, MONTH(E134), DAY(E134))</f>
        <v>47262</v>
      </c>
      <c r="Z134" s="113"/>
      <c r="AA134" s="92" t="s">
        <v>152</v>
      </c>
      <c r="AB134" s="113" t="s">
        <v>141</v>
      </c>
      <c r="AC134" s="113" t="s">
        <v>177</v>
      </c>
    </row>
    <row r="135" spans="1:29" ht="33.6" customHeight="1">
      <c r="A135" s="252" t="s">
        <v>921</v>
      </c>
      <c r="B135" s="86" t="s">
        <v>922</v>
      </c>
      <c r="C135" s="253" t="s">
        <v>923</v>
      </c>
      <c r="D135" s="108">
        <v>44075</v>
      </c>
      <c r="E135" s="108">
        <v>45170</v>
      </c>
      <c r="F135" s="52" t="s">
        <v>152</v>
      </c>
      <c r="G135" s="142">
        <v>45170</v>
      </c>
      <c r="H135" s="54" t="s">
        <v>157</v>
      </c>
      <c r="I135" s="54" t="s">
        <v>141</v>
      </c>
      <c r="J135" s="254" t="s">
        <v>924</v>
      </c>
      <c r="K135" s="52" t="s">
        <v>143</v>
      </c>
      <c r="L135" s="64" t="s">
        <v>925</v>
      </c>
      <c r="M135" s="52" t="s">
        <v>145</v>
      </c>
      <c r="N135" s="255" t="s">
        <v>926</v>
      </c>
      <c r="O135" s="254" t="s">
        <v>927</v>
      </c>
      <c r="P135" s="52" t="s">
        <v>148</v>
      </c>
      <c r="Q135" s="143">
        <v>8000</v>
      </c>
      <c r="R135" s="143">
        <v>24000</v>
      </c>
      <c r="S135" s="59">
        <v>0</v>
      </c>
      <c r="T135" s="52" t="s">
        <v>196</v>
      </c>
      <c r="U135" s="52" t="s">
        <v>163</v>
      </c>
      <c r="V135" s="54" t="s">
        <v>140</v>
      </c>
      <c r="W135" s="54" t="s">
        <v>141</v>
      </c>
      <c r="X135" s="92">
        <f t="shared" si="12"/>
        <v>45170</v>
      </c>
      <c r="Y135" s="92">
        <f>DATE(YEAR(E135) + 3, MONTH(E135), DAY(E135))</f>
        <v>46266</v>
      </c>
      <c r="Z135" s="54" t="s">
        <v>141</v>
      </c>
      <c r="AA135" s="54" t="s">
        <v>152</v>
      </c>
      <c r="AB135" s="54" t="s">
        <v>141</v>
      </c>
      <c r="AC135" s="54"/>
    </row>
    <row r="136" spans="1:29" ht="45">
      <c r="A136" s="94" t="s">
        <v>928</v>
      </c>
      <c r="B136" s="18" t="s">
        <v>929</v>
      </c>
      <c r="C136" s="18" t="s">
        <v>930</v>
      </c>
      <c r="D136" s="19">
        <v>44409</v>
      </c>
      <c r="E136" s="19">
        <v>45138</v>
      </c>
      <c r="F136" s="111" t="s">
        <v>152</v>
      </c>
      <c r="G136" s="87">
        <v>45138</v>
      </c>
      <c r="H136" s="106" t="s">
        <v>140</v>
      </c>
      <c r="I136" s="106" t="s">
        <v>141</v>
      </c>
      <c r="J136" s="86" t="s">
        <v>931</v>
      </c>
      <c r="K136" s="106" t="s">
        <v>143</v>
      </c>
      <c r="L136" s="166" t="s">
        <v>932</v>
      </c>
      <c r="M136" s="86" t="s">
        <v>145</v>
      </c>
      <c r="N136" s="86" t="s">
        <v>544</v>
      </c>
      <c r="O136" s="106" t="s">
        <v>393</v>
      </c>
      <c r="P136" s="86" t="s">
        <v>175</v>
      </c>
      <c r="Q136" s="256">
        <v>24000</v>
      </c>
      <c r="R136" s="256">
        <v>24000</v>
      </c>
      <c r="S136" s="112">
        <v>0</v>
      </c>
      <c r="T136" s="106" t="s">
        <v>196</v>
      </c>
      <c r="U136" s="106" t="s">
        <v>197</v>
      </c>
      <c r="V136" s="106" t="s">
        <v>140</v>
      </c>
      <c r="W136" s="257"/>
      <c r="X136" s="93">
        <f t="shared" si="12"/>
        <v>45505</v>
      </c>
      <c r="Y136" s="93">
        <f>DATE(YEAR(E136) + 6, MONTH(E136), DAY(E136))</f>
        <v>47330</v>
      </c>
      <c r="Z136" s="111" t="s">
        <v>141</v>
      </c>
      <c r="AA136" s="106" t="s">
        <v>152</v>
      </c>
      <c r="AB136" s="106" t="s">
        <v>141</v>
      </c>
      <c r="AC136" s="106"/>
    </row>
    <row r="137" spans="1:29" ht="60">
      <c r="A137" s="18" t="s">
        <v>933</v>
      </c>
      <c r="B137" s="35" t="s">
        <v>934</v>
      </c>
      <c r="C137" s="35" t="s">
        <v>935</v>
      </c>
      <c r="D137" s="161">
        <v>44562</v>
      </c>
      <c r="E137" s="161">
        <v>45016</v>
      </c>
      <c r="F137" s="21" t="s">
        <v>152</v>
      </c>
      <c r="G137" s="98">
        <v>45016</v>
      </c>
      <c r="H137" s="21" t="s">
        <v>140</v>
      </c>
      <c r="I137" s="21" t="s">
        <v>141</v>
      </c>
      <c r="J137" s="21" t="s">
        <v>936</v>
      </c>
      <c r="K137" s="21" t="s">
        <v>152</v>
      </c>
      <c r="L137" s="21" t="s">
        <v>937</v>
      </c>
      <c r="M137" s="21" t="s">
        <v>145</v>
      </c>
      <c r="N137" s="21" t="s">
        <v>458</v>
      </c>
      <c r="O137" s="21" t="s">
        <v>161</v>
      </c>
      <c r="P137" s="21" t="s">
        <v>162</v>
      </c>
      <c r="Q137" s="24">
        <v>22000</v>
      </c>
      <c r="R137" s="24">
        <v>22000</v>
      </c>
      <c r="S137" s="38">
        <v>0</v>
      </c>
      <c r="T137" s="21" t="s">
        <v>196</v>
      </c>
      <c r="U137" s="17" t="s">
        <v>163</v>
      </c>
      <c r="V137" s="21" t="s">
        <v>140</v>
      </c>
      <c r="W137" s="60"/>
      <c r="X137" s="20">
        <f t="shared" si="12"/>
        <v>45658</v>
      </c>
      <c r="Y137" s="20">
        <f>DATE(YEAR(E137) + 3, MONTH(E137), DAY(E137))</f>
        <v>46112</v>
      </c>
      <c r="Z137" s="24" t="s">
        <v>141</v>
      </c>
      <c r="AA137" s="21" t="s">
        <v>152</v>
      </c>
      <c r="AB137" s="21" t="s">
        <v>141</v>
      </c>
      <c r="AC137" s="21"/>
    </row>
    <row r="138" spans="1:29">
      <c r="A138" s="110" t="s">
        <v>938</v>
      </c>
      <c r="B138" s="65" t="s">
        <v>939</v>
      </c>
      <c r="C138" s="65" t="s">
        <v>939</v>
      </c>
      <c r="D138" s="238">
        <v>43556</v>
      </c>
      <c r="E138" s="238">
        <v>44651</v>
      </c>
      <c r="F138" s="139" t="s">
        <v>152</v>
      </c>
      <c r="G138" s="238">
        <v>44651</v>
      </c>
      <c r="H138" s="65" t="s">
        <v>157</v>
      </c>
      <c r="I138" s="113" t="s">
        <v>141</v>
      </c>
      <c r="J138" s="65" t="s">
        <v>940</v>
      </c>
      <c r="K138" s="65" t="s">
        <v>143</v>
      </c>
      <c r="L138" s="104" t="s">
        <v>941</v>
      </c>
      <c r="M138" s="65" t="s">
        <v>145</v>
      </c>
      <c r="N138" s="65" t="s">
        <v>942</v>
      </c>
      <c r="O138" s="65" t="s">
        <v>313</v>
      </c>
      <c r="P138" s="65" t="s">
        <v>175</v>
      </c>
      <c r="Q138" s="130">
        <v>5250</v>
      </c>
      <c r="R138" s="130">
        <v>21000</v>
      </c>
      <c r="S138" s="236">
        <v>0</v>
      </c>
      <c r="T138" s="65" t="s">
        <v>187</v>
      </c>
      <c r="U138" s="65" t="s">
        <v>163</v>
      </c>
      <c r="V138" s="65" t="s">
        <v>140</v>
      </c>
      <c r="W138" s="113" t="s">
        <v>141</v>
      </c>
      <c r="X138" s="92">
        <f t="shared" si="12"/>
        <v>44652</v>
      </c>
      <c r="Y138" s="92">
        <f>DATE(YEAR(E138) + 3, MONTH(E138), DAY(E138))</f>
        <v>45747</v>
      </c>
      <c r="Z138" s="113" t="s">
        <v>152</v>
      </c>
      <c r="AA138" s="113" t="s">
        <v>152</v>
      </c>
      <c r="AB138" s="113" t="s">
        <v>141</v>
      </c>
      <c r="AC138" s="65" t="s">
        <v>177</v>
      </c>
    </row>
    <row r="139" spans="1:29" ht="90">
      <c r="A139" s="180" t="s">
        <v>943</v>
      </c>
      <c r="B139" s="180" t="s">
        <v>944</v>
      </c>
      <c r="C139" s="180" t="s">
        <v>945</v>
      </c>
      <c r="D139" s="98">
        <v>44263</v>
      </c>
      <c r="E139" s="98">
        <v>44681</v>
      </c>
      <c r="F139" s="21" t="s">
        <v>152</v>
      </c>
      <c r="G139" s="98">
        <v>44681</v>
      </c>
      <c r="H139" s="21" t="s">
        <v>140</v>
      </c>
      <c r="I139" s="21" t="s">
        <v>141</v>
      </c>
      <c r="J139" s="180" t="s">
        <v>946</v>
      </c>
      <c r="K139" s="18" t="s">
        <v>143</v>
      </c>
      <c r="L139" s="105" t="s">
        <v>947</v>
      </c>
      <c r="M139" s="18" t="s">
        <v>145</v>
      </c>
      <c r="N139" s="180" t="s">
        <v>948</v>
      </c>
      <c r="O139" s="180" t="s">
        <v>949</v>
      </c>
      <c r="P139" s="21" t="s">
        <v>162</v>
      </c>
      <c r="Q139" s="23">
        <v>20000</v>
      </c>
      <c r="R139" s="23">
        <v>20000</v>
      </c>
      <c r="S139" s="38">
        <v>0</v>
      </c>
      <c r="T139" s="18" t="s">
        <v>196</v>
      </c>
      <c r="U139" s="18" t="s">
        <v>163</v>
      </c>
      <c r="V139" s="21" t="s">
        <v>140</v>
      </c>
      <c r="W139" s="21" t="s">
        <v>141</v>
      </c>
      <c r="X139" s="20">
        <f t="shared" si="12"/>
        <v>45359</v>
      </c>
      <c r="Y139" s="20">
        <f>DATE(YEAR(E139) + 3, MONTH(E139), DAY(E139))</f>
        <v>45777</v>
      </c>
      <c r="Z139" s="21" t="s">
        <v>141</v>
      </c>
      <c r="AA139" s="21" t="s">
        <v>152</v>
      </c>
      <c r="AB139" s="21" t="s">
        <v>141</v>
      </c>
      <c r="AC139" s="21"/>
    </row>
    <row r="140" spans="1:29" ht="90">
      <c r="A140" s="18" t="s">
        <v>950</v>
      </c>
      <c r="B140" s="18" t="s">
        <v>951</v>
      </c>
      <c r="C140" s="18" t="s">
        <v>952</v>
      </c>
      <c r="D140" s="37">
        <v>44562</v>
      </c>
      <c r="E140" s="37">
        <v>44681</v>
      </c>
      <c r="F140" s="21" t="s">
        <v>152</v>
      </c>
      <c r="G140" s="37">
        <v>44681</v>
      </c>
      <c r="H140" s="21" t="s">
        <v>140</v>
      </c>
      <c r="I140" s="21" t="s">
        <v>141</v>
      </c>
      <c r="J140" s="21" t="s">
        <v>953</v>
      </c>
      <c r="K140" s="21" t="s">
        <v>152</v>
      </c>
      <c r="L140" s="21">
        <v>9724183</v>
      </c>
      <c r="M140" s="21" t="s">
        <v>145</v>
      </c>
      <c r="N140" s="21" t="s">
        <v>458</v>
      </c>
      <c r="O140" s="21" t="s">
        <v>161</v>
      </c>
      <c r="P140" s="21" t="s">
        <v>162</v>
      </c>
      <c r="Q140" s="24">
        <v>20000</v>
      </c>
      <c r="R140" s="24">
        <v>20000</v>
      </c>
      <c r="S140" s="38">
        <v>0</v>
      </c>
      <c r="T140" s="21" t="s">
        <v>196</v>
      </c>
      <c r="U140" s="21" t="s">
        <v>163</v>
      </c>
      <c r="V140" s="21" t="s">
        <v>140</v>
      </c>
      <c r="W140" s="60"/>
      <c r="X140" s="20">
        <f t="shared" si="12"/>
        <v>45658</v>
      </c>
      <c r="Y140" s="20">
        <f>DATE(YEAR(E140) + 3, MONTH(E140), DAY(E140))</f>
        <v>45777</v>
      </c>
      <c r="Z140" s="24" t="s">
        <v>141</v>
      </c>
      <c r="AA140" s="21" t="s">
        <v>152</v>
      </c>
      <c r="AB140" s="21" t="s">
        <v>141</v>
      </c>
      <c r="AC140" s="21"/>
    </row>
    <row r="141" spans="1:29" ht="45">
      <c r="A141" s="21" t="s">
        <v>954</v>
      </c>
      <c r="B141" s="209" t="s">
        <v>955</v>
      </c>
      <c r="C141" s="258" t="s">
        <v>956</v>
      </c>
      <c r="D141" s="259">
        <v>44714</v>
      </c>
      <c r="E141" s="98">
        <v>44959</v>
      </c>
      <c r="F141" s="21" t="s">
        <v>152</v>
      </c>
      <c r="G141" s="20">
        <v>44959</v>
      </c>
      <c r="H141" s="21" t="s">
        <v>140</v>
      </c>
      <c r="I141" s="21" t="s">
        <v>141</v>
      </c>
      <c r="J141" s="21" t="s">
        <v>957</v>
      </c>
      <c r="K141" s="21" t="s">
        <v>152</v>
      </c>
      <c r="L141" s="21">
        <v>4087225</v>
      </c>
      <c r="M141" s="21" t="s">
        <v>145</v>
      </c>
      <c r="N141" s="21" t="s">
        <v>958</v>
      </c>
      <c r="O141" s="21" t="s">
        <v>459</v>
      </c>
      <c r="P141" s="21" t="s">
        <v>162</v>
      </c>
      <c r="Q141" s="260">
        <v>20000</v>
      </c>
      <c r="R141" s="260">
        <v>20000</v>
      </c>
      <c r="S141" s="24">
        <v>0</v>
      </c>
      <c r="T141" s="21" t="s">
        <v>187</v>
      </c>
      <c r="U141" s="21" t="s">
        <v>163</v>
      </c>
      <c r="V141" s="21" t="s">
        <v>140</v>
      </c>
      <c r="W141" s="60"/>
      <c r="X141" s="20">
        <f t="shared" si="12"/>
        <v>45810</v>
      </c>
      <c r="Y141" s="20">
        <f>DATE(YEAR(E141) + 3, MONTH(E141), DAY(E141))</f>
        <v>46055</v>
      </c>
      <c r="Z141" s="21" t="s">
        <v>141</v>
      </c>
      <c r="AA141" s="21" t="s">
        <v>152</v>
      </c>
      <c r="AB141" s="21" t="s">
        <v>141</v>
      </c>
      <c r="AC141" s="21"/>
    </row>
    <row r="142" spans="1:29" ht="45">
      <c r="A142" s="21" t="s">
        <v>959</v>
      </c>
      <c r="B142" s="97" t="s">
        <v>960</v>
      </c>
      <c r="C142" s="18" t="s">
        <v>961</v>
      </c>
      <c r="D142" s="261">
        <v>44927</v>
      </c>
      <c r="E142" s="98">
        <v>45078</v>
      </c>
      <c r="F142" s="21" t="s">
        <v>152</v>
      </c>
      <c r="G142" s="20">
        <v>45078</v>
      </c>
      <c r="H142" s="21" t="s">
        <v>140</v>
      </c>
      <c r="I142" s="21" t="s">
        <v>141</v>
      </c>
      <c r="J142" s="18" t="s">
        <v>962</v>
      </c>
      <c r="K142" s="21" t="s">
        <v>963</v>
      </c>
      <c r="L142" s="21"/>
      <c r="M142" s="21" t="s">
        <v>145</v>
      </c>
      <c r="N142" s="21" t="s">
        <v>964</v>
      </c>
      <c r="O142" s="21" t="s">
        <v>194</v>
      </c>
      <c r="P142" s="21" t="s">
        <v>162</v>
      </c>
      <c r="Q142" s="24">
        <v>20000</v>
      </c>
      <c r="R142" s="24">
        <v>20000</v>
      </c>
      <c r="S142" s="24">
        <v>0</v>
      </c>
      <c r="T142" s="21" t="s">
        <v>187</v>
      </c>
      <c r="U142" s="17" t="s">
        <v>197</v>
      </c>
      <c r="V142" s="21" t="s">
        <v>140</v>
      </c>
      <c r="W142" s="133" t="s">
        <v>965</v>
      </c>
      <c r="X142" s="20">
        <f t="shared" si="12"/>
        <v>46023</v>
      </c>
      <c r="Y142" s="20">
        <f>DATE(YEAR(E142) + 6, MONTH(E142), DAY(E142))</f>
        <v>47270</v>
      </c>
      <c r="Z142" s="21" t="s">
        <v>141</v>
      </c>
      <c r="AA142" s="21" t="s">
        <v>152</v>
      </c>
      <c r="AB142" s="21" t="s">
        <v>141</v>
      </c>
      <c r="AC142" s="21"/>
    </row>
    <row r="143" spans="1:29" ht="120">
      <c r="A143" s="18" t="s">
        <v>966</v>
      </c>
      <c r="B143" s="18" t="s">
        <v>967</v>
      </c>
      <c r="C143" s="18" t="s">
        <v>968</v>
      </c>
      <c r="D143" s="19">
        <v>44341</v>
      </c>
      <c r="E143" s="19">
        <v>45436</v>
      </c>
      <c r="F143" s="21" t="s">
        <v>152</v>
      </c>
      <c r="G143" s="19">
        <v>45436</v>
      </c>
      <c r="H143" s="21" t="s">
        <v>140</v>
      </c>
      <c r="I143" s="21" t="s">
        <v>141</v>
      </c>
      <c r="J143" s="18" t="s">
        <v>969</v>
      </c>
      <c r="K143" s="21" t="s">
        <v>152</v>
      </c>
      <c r="L143" s="22" t="s">
        <v>970</v>
      </c>
      <c r="M143" s="18" t="s">
        <v>145</v>
      </c>
      <c r="N143" s="18" t="s">
        <v>722</v>
      </c>
      <c r="O143" s="141" t="s">
        <v>927</v>
      </c>
      <c r="P143" s="18" t="s">
        <v>148</v>
      </c>
      <c r="Q143" s="69">
        <v>6643.2</v>
      </c>
      <c r="R143" s="69">
        <v>19929.599999999999</v>
      </c>
      <c r="S143" s="24">
        <v>0</v>
      </c>
      <c r="T143" s="21" t="s">
        <v>196</v>
      </c>
      <c r="U143" s="262" t="s">
        <v>971</v>
      </c>
      <c r="V143" s="21" t="s">
        <v>140</v>
      </c>
      <c r="W143" s="60"/>
      <c r="X143" s="20">
        <f t="shared" si="12"/>
        <v>45437</v>
      </c>
      <c r="Y143" s="20">
        <f>DATE(YEAR(E143) + 6, MONTH(E143), DAY(E143))</f>
        <v>47627</v>
      </c>
      <c r="Z143" s="21" t="s">
        <v>141</v>
      </c>
      <c r="AA143" s="21" t="s">
        <v>152</v>
      </c>
      <c r="AB143" s="21" t="s">
        <v>141</v>
      </c>
      <c r="AC143" s="21"/>
    </row>
    <row r="144" spans="1:29" ht="30">
      <c r="A144" s="21" t="s">
        <v>972</v>
      </c>
      <c r="B144" s="18" t="s">
        <v>973</v>
      </c>
      <c r="C144" s="18" t="s">
        <v>974</v>
      </c>
      <c r="D144" s="98">
        <v>44353</v>
      </c>
      <c r="E144" s="98">
        <v>44718</v>
      </c>
      <c r="F144" s="21" t="s">
        <v>152</v>
      </c>
      <c r="G144" s="98">
        <v>44718</v>
      </c>
      <c r="H144" s="21" t="s">
        <v>157</v>
      </c>
      <c r="I144" s="21" t="s">
        <v>141</v>
      </c>
      <c r="J144" s="21" t="s">
        <v>618</v>
      </c>
      <c r="K144" s="21" t="s">
        <v>143</v>
      </c>
      <c r="L144" s="21">
        <v>4121166</v>
      </c>
      <c r="M144" s="21" t="s">
        <v>145</v>
      </c>
      <c r="N144" s="21" t="s">
        <v>619</v>
      </c>
      <c r="O144" s="18" t="s">
        <v>481</v>
      </c>
      <c r="P144" s="18" t="s">
        <v>248</v>
      </c>
      <c r="Q144" s="24">
        <v>19230</v>
      </c>
      <c r="R144" s="24">
        <v>19230</v>
      </c>
      <c r="S144" s="24">
        <v>0</v>
      </c>
      <c r="T144" s="18" t="s">
        <v>187</v>
      </c>
      <c r="U144" s="21" t="s">
        <v>163</v>
      </c>
      <c r="V144" s="21" t="s">
        <v>157</v>
      </c>
      <c r="W144" s="60"/>
      <c r="X144" s="20">
        <f t="shared" si="12"/>
        <v>45449</v>
      </c>
      <c r="Y144" s="20">
        <f>DATE(YEAR(E144) + 6, MONTH(E144), DAY(E144))</f>
        <v>46910</v>
      </c>
      <c r="Z144" s="21" t="s">
        <v>141</v>
      </c>
      <c r="AA144" s="20" t="s">
        <v>152</v>
      </c>
      <c r="AB144" s="21" t="s">
        <v>141</v>
      </c>
      <c r="AC144" s="21" t="s">
        <v>177</v>
      </c>
    </row>
    <row r="145" spans="1:183" ht="165">
      <c r="A145" s="21" t="s">
        <v>975</v>
      </c>
      <c r="B145" s="18" t="s">
        <v>976</v>
      </c>
      <c r="C145" s="18" t="s">
        <v>977</v>
      </c>
      <c r="D145" s="98">
        <v>44893</v>
      </c>
      <c r="E145" s="98">
        <v>45016</v>
      </c>
      <c r="F145" s="21" t="s">
        <v>152</v>
      </c>
      <c r="G145" s="98">
        <v>45016</v>
      </c>
      <c r="H145" s="21" t="s">
        <v>140</v>
      </c>
      <c r="I145" s="21" t="s">
        <v>776</v>
      </c>
      <c r="J145" s="21" t="s">
        <v>978</v>
      </c>
      <c r="K145" s="21" t="s">
        <v>143</v>
      </c>
      <c r="L145" s="21">
        <v>7839881</v>
      </c>
      <c r="M145" s="21" t="s">
        <v>145</v>
      </c>
      <c r="N145" s="21" t="s">
        <v>749</v>
      </c>
      <c r="O145" s="21" t="s">
        <v>194</v>
      </c>
      <c r="P145" s="21" t="s">
        <v>162</v>
      </c>
      <c r="Q145" s="24">
        <v>19100</v>
      </c>
      <c r="R145" s="24">
        <v>19100</v>
      </c>
      <c r="S145" s="24">
        <v>0</v>
      </c>
      <c r="T145" s="21" t="s">
        <v>196</v>
      </c>
      <c r="U145" s="21" t="s">
        <v>163</v>
      </c>
      <c r="V145" s="21" t="s">
        <v>140</v>
      </c>
      <c r="W145" s="132" t="s">
        <v>979</v>
      </c>
      <c r="X145" s="208">
        <f t="shared" si="12"/>
        <v>45989</v>
      </c>
      <c r="Y145" s="208">
        <f>DATE(YEAR(E145) + 3, MONTH(E145), DAY(E145))</f>
        <v>46112</v>
      </c>
      <c r="Z145" s="21" t="s">
        <v>165</v>
      </c>
      <c r="AA145" s="209" t="s">
        <v>141</v>
      </c>
      <c r="AB145" s="209" t="s">
        <v>141</v>
      </c>
      <c r="AC145" s="21" t="s">
        <v>153</v>
      </c>
    </row>
    <row r="146" spans="1:183" ht="30">
      <c r="A146" s="21" t="s">
        <v>980</v>
      </c>
      <c r="B146" s="18" t="s">
        <v>981</v>
      </c>
      <c r="C146" s="18" t="s">
        <v>982</v>
      </c>
      <c r="D146" s="98">
        <v>44431</v>
      </c>
      <c r="E146" s="98">
        <v>45016</v>
      </c>
      <c r="F146" s="21" t="s">
        <v>152</v>
      </c>
      <c r="G146" s="20">
        <v>45016</v>
      </c>
      <c r="H146" s="21" t="s">
        <v>140</v>
      </c>
      <c r="I146" s="21" t="s">
        <v>141</v>
      </c>
      <c r="J146" s="21" t="s">
        <v>983</v>
      </c>
      <c r="K146" s="21" t="s">
        <v>143</v>
      </c>
      <c r="L146" s="21" t="s">
        <v>984</v>
      </c>
      <c r="M146" s="18" t="s">
        <v>145</v>
      </c>
      <c r="N146" s="21" t="s">
        <v>948</v>
      </c>
      <c r="O146" s="21" t="s">
        <v>194</v>
      </c>
      <c r="P146" s="21" t="s">
        <v>162</v>
      </c>
      <c r="Q146" s="24">
        <v>18250</v>
      </c>
      <c r="R146" s="24">
        <v>18250</v>
      </c>
      <c r="S146" s="24">
        <v>0</v>
      </c>
      <c r="T146" s="21" t="s">
        <v>150</v>
      </c>
      <c r="U146" s="21" t="s">
        <v>197</v>
      </c>
      <c r="V146" s="21" t="s">
        <v>140</v>
      </c>
      <c r="W146" s="21" t="s">
        <v>141</v>
      </c>
      <c r="X146" s="20">
        <f t="shared" si="12"/>
        <v>45527</v>
      </c>
      <c r="Y146" s="20">
        <f>DATE(YEAR(E146) + 6, MONTH(E146), DAY(E146))</f>
        <v>47208</v>
      </c>
      <c r="Z146" s="21" t="s">
        <v>141</v>
      </c>
      <c r="AA146" s="20" t="s">
        <v>165</v>
      </c>
      <c r="AB146" s="20" t="s">
        <v>165</v>
      </c>
      <c r="AC146" s="21" t="s">
        <v>177</v>
      </c>
    </row>
    <row r="147" spans="1:183" ht="60">
      <c r="A147" s="21" t="s">
        <v>985</v>
      </c>
      <c r="B147" s="18" t="s">
        <v>986</v>
      </c>
      <c r="C147" s="18" t="s">
        <v>987</v>
      </c>
      <c r="D147" s="98">
        <v>44713</v>
      </c>
      <c r="E147" s="98">
        <v>45078</v>
      </c>
      <c r="F147" s="21" t="s">
        <v>152</v>
      </c>
      <c r="G147" s="98">
        <v>45078</v>
      </c>
      <c r="H147" s="21" t="s">
        <v>140</v>
      </c>
      <c r="I147" s="21" t="s">
        <v>141</v>
      </c>
      <c r="J147" s="21" t="s">
        <v>988</v>
      </c>
      <c r="K147" s="21"/>
      <c r="L147" s="21">
        <v>3141347</v>
      </c>
      <c r="M147" s="21" t="s">
        <v>145</v>
      </c>
      <c r="N147" s="21" t="s">
        <v>989</v>
      </c>
      <c r="O147" s="21" t="s">
        <v>488</v>
      </c>
      <c r="P147" s="21" t="s">
        <v>148</v>
      </c>
      <c r="Q147" s="24">
        <v>17825</v>
      </c>
      <c r="R147" s="24">
        <v>17825</v>
      </c>
      <c r="S147" s="24">
        <v>0</v>
      </c>
      <c r="T147" s="21" t="s">
        <v>196</v>
      </c>
      <c r="U147" s="21" t="s">
        <v>163</v>
      </c>
      <c r="V147" s="21" t="s">
        <v>140</v>
      </c>
      <c r="W147" s="60"/>
      <c r="X147" s="20">
        <f t="shared" si="12"/>
        <v>45809</v>
      </c>
      <c r="Y147" s="20">
        <f>DATE(YEAR(E147) + 3, MONTH(E147), DAY(E147))</f>
        <v>46174</v>
      </c>
      <c r="Z147" s="21" t="s">
        <v>141</v>
      </c>
      <c r="AA147" s="21" t="s">
        <v>152</v>
      </c>
      <c r="AB147" s="21" t="s">
        <v>141</v>
      </c>
      <c r="AC147" s="21"/>
    </row>
    <row r="148" spans="1:183" s="264" customFormat="1">
      <c r="A148" s="54" t="s">
        <v>990</v>
      </c>
      <c r="B148" s="52" t="s">
        <v>991</v>
      </c>
      <c r="C148" s="54" t="s">
        <v>991</v>
      </c>
      <c r="D148" s="142">
        <v>43647</v>
      </c>
      <c r="E148" s="142">
        <v>45107</v>
      </c>
      <c r="F148" s="54" t="s">
        <v>152</v>
      </c>
      <c r="G148" s="263">
        <v>45473</v>
      </c>
      <c r="H148" s="56" t="s">
        <v>140</v>
      </c>
      <c r="I148" s="21" t="s">
        <v>141</v>
      </c>
      <c r="J148" s="173" t="s">
        <v>992</v>
      </c>
      <c r="K148" s="54" t="s">
        <v>152</v>
      </c>
      <c r="L148" s="54" t="s">
        <v>993</v>
      </c>
      <c r="M148" s="52" t="s">
        <v>145</v>
      </c>
      <c r="N148" s="54" t="s">
        <v>343</v>
      </c>
      <c r="O148" s="54" t="s">
        <v>256</v>
      </c>
      <c r="P148" s="54" t="s">
        <v>175</v>
      </c>
      <c r="Q148" s="143">
        <v>6000</v>
      </c>
      <c r="R148" s="143">
        <v>17000</v>
      </c>
      <c r="S148" s="59">
        <v>0</v>
      </c>
      <c r="T148" s="54" t="s">
        <v>196</v>
      </c>
      <c r="U148" s="52" t="s">
        <v>163</v>
      </c>
      <c r="V148" s="21" t="s">
        <v>140</v>
      </c>
      <c r="W148" s="54" t="s">
        <v>141</v>
      </c>
      <c r="X148" s="20">
        <f t="shared" si="12"/>
        <v>44743</v>
      </c>
      <c r="Y148" s="20">
        <f>DATE(YEAR(E148) + 3, MONTH(E148), DAY(E148))</f>
        <v>46203</v>
      </c>
      <c r="Z148" s="21" t="s">
        <v>141</v>
      </c>
      <c r="AA148" s="21" t="s">
        <v>152</v>
      </c>
      <c r="AB148" s="21" t="s">
        <v>141</v>
      </c>
      <c r="AC148" s="20" t="s">
        <v>153</v>
      </c>
      <c r="AD148" s="21"/>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row>
    <row r="149" spans="1:183" ht="45">
      <c r="A149" s="65" t="s">
        <v>994</v>
      </c>
      <c r="B149" s="65" t="s">
        <v>995</v>
      </c>
      <c r="C149" s="65" t="s">
        <v>996</v>
      </c>
      <c r="D149" s="238">
        <v>44743</v>
      </c>
      <c r="E149" s="127">
        <v>45107</v>
      </c>
      <c r="F149" s="65" t="s">
        <v>152</v>
      </c>
      <c r="G149" s="127">
        <v>45107</v>
      </c>
      <c r="H149" s="65" t="s">
        <v>157</v>
      </c>
      <c r="I149" s="113" t="s">
        <v>141</v>
      </c>
      <c r="J149" s="65" t="s">
        <v>997</v>
      </c>
      <c r="K149" s="65" t="s">
        <v>143</v>
      </c>
      <c r="L149" s="129" t="s">
        <v>998</v>
      </c>
      <c r="M149" s="65" t="s">
        <v>145</v>
      </c>
      <c r="N149" s="65" t="s">
        <v>999</v>
      </c>
      <c r="O149" s="239" t="s">
        <v>1000</v>
      </c>
      <c r="P149" s="65" t="s">
        <v>148</v>
      </c>
      <c r="Q149" s="66">
        <v>17000</v>
      </c>
      <c r="R149" s="66">
        <v>17000</v>
      </c>
      <c r="S149" s="236">
        <v>0</v>
      </c>
      <c r="T149" s="65" t="s">
        <v>150</v>
      </c>
      <c r="U149" s="65" t="s">
        <v>163</v>
      </c>
      <c r="V149" s="65" t="s">
        <v>157</v>
      </c>
      <c r="W149" s="65"/>
      <c r="X149" s="92">
        <f t="shared" si="12"/>
        <v>45839</v>
      </c>
      <c r="Y149" s="92">
        <f>DATE(YEAR(E149) + 3, MONTH(E149), DAY(E149))</f>
        <v>46203</v>
      </c>
      <c r="Z149" s="113" t="s">
        <v>141</v>
      </c>
      <c r="AA149" s="113" t="s">
        <v>152</v>
      </c>
      <c r="AB149" s="113" t="s">
        <v>141</v>
      </c>
      <c r="AC149" s="92" t="s">
        <v>153</v>
      </c>
    </row>
    <row r="150" spans="1:183" ht="165">
      <c r="A150" s="21" t="s">
        <v>1001</v>
      </c>
      <c r="B150" s="18" t="s">
        <v>1002</v>
      </c>
      <c r="C150" s="18" t="s">
        <v>1003</v>
      </c>
      <c r="D150" s="98">
        <v>44621</v>
      </c>
      <c r="E150" s="98">
        <v>44985</v>
      </c>
      <c r="F150" s="21" t="s">
        <v>165</v>
      </c>
      <c r="G150" s="98">
        <v>45350</v>
      </c>
      <c r="H150" s="21" t="s">
        <v>140</v>
      </c>
      <c r="I150" s="21" t="s">
        <v>141</v>
      </c>
      <c r="J150" s="21" t="s">
        <v>1004</v>
      </c>
      <c r="K150" s="56"/>
      <c r="L150" s="21" t="s">
        <v>1005</v>
      </c>
      <c r="M150" s="21" t="s">
        <v>145</v>
      </c>
      <c r="N150" s="21" t="s">
        <v>464</v>
      </c>
      <c r="O150" s="21" t="s">
        <v>465</v>
      </c>
      <c r="P150" s="21" t="s">
        <v>248</v>
      </c>
      <c r="Q150" s="24">
        <v>33600</v>
      </c>
      <c r="R150" s="24">
        <v>33600</v>
      </c>
      <c r="S150" s="24">
        <v>0</v>
      </c>
      <c r="T150" s="56" t="s">
        <v>196</v>
      </c>
      <c r="U150" s="21" t="s">
        <v>163</v>
      </c>
      <c r="V150" s="21" t="s">
        <v>140</v>
      </c>
      <c r="W150" s="18" t="s">
        <v>1006</v>
      </c>
      <c r="X150" s="20">
        <f t="shared" si="12"/>
        <v>45717</v>
      </c>
      <c r="Y150" s="20">
        <f>DATE(YEAR(E150) + 3, MONTH(E150), DAY(E150))</f>
        <v>46081</v>
      </c>
      <c r="Z150" s="21" t="s">
        <v>141</v>
      </c>
      <c r="AA150" s="21" t="s">
        <v>152</v>
      </c>
      <c r="AB150" s="21" t="s">
        <v>141</v>
      </c>
      <c r="AC150" s="21" t="s">
        <v>177</v>
      </c>
    </row>
    <row r="151" spans="1:183" ht="94.5" customHeight="1">
      <c r="A151" s="18" t="s">
        <v>904</v>
      </c>
      <c r="B151" s="18" t="s">
        <v>905</v>
      </c>
      <c r="C151" s="18" t="s">
        <v>1007</v>
      </c>
      <c r="D151" s="19">
        <v>44498</v>
      </c>
      <c r="E151" s="19">
        <v>44863</v>
      </c>
      <c r="F151" s="18" t="s">
        <v>152</v>
      </c>
      <c r="G151" s="19">
        <v>44863</v>
      </c>
      <c r="H151" s="21" t="s">
        <v>140</v>
      </c>
      <c r="I151" s="20">
        <f>D151+365</f>
        <v>44863</v>
      </c>
      <c r="J151" s="18" t="s">
        <v>907</v>
      </c>
      <c r="K151" s="21" t="s">
        <v>143</v>
      </c>
      <c r="L151" s="21" t="s">
        <v>908</v>
      </c>
      <c r="M151" s="21" t="s">
        <v>145</v>
      </c>
      <c r="N151" s="18" t="s">
        <v>1008</v>
      </c>
      <c r="O151" s="21" t="s">
        <v>512</v>
      </c>
      <c r="P151" s="21" t="s">
        <v>233</v>
      </c>
      <c r="Q151" s="66">
        <v>15000</v>
      </c>
      <c r="R151" s="66">
        <v>15000</v>
      </c>
      <c r="S151" s="206">
        <v>0</v>
      </c>
      <c r="T151" s="21" t="s">
        <v>196</v>
      </c>
      <c r="U151" s="21" t="s">
        <v>197</v>
      </c>
      <c r="V151" s="21" t="s">
        <v>140</v>
      </c>
      <c r="W151" s="209" t="s">
        <v>141</v>
      </c>
      <c r="X151" s="20">
        <f t="shared" si="12"/>
        <v>45594</v>
      </c>
      <c r="Y151" s="20">
        <v>45708</v>
      </c>
      <c r="Z151" s="21" t="s">
        <v>141</v>
      </c>
      <c r="AA151" s="21" t="s">
        <v>152</v>
      </c>
      <c r="AB151" s="21" t="s">
        <v>141</v>
      </c>
      <c r="AC151" s="21"/>
    </row>
    <row r="152" spans="1:183" ht="32.700000000000003" customHeight="1">
      <c r="A152" s="106" t="s">
        <v>1009</v>
      </c>
      <c r="B152" s="86" t="s">
        <v>1010</v>
      </c>
      <c r="C152" s="86" t="s">
        <v>1011</v>
      </c>
      <c r="D152" s="19">
        <v>45017</v>
      </c>
      <c r="E152" s="108">
        <v>45016</v>
      </c>
      <c r="F152" s="106" t="s">
        <v>152</v>
      </c>
      <c r="G152" s="93">
        <v>45015</v>
      </c>
      <c r="H152" s="265" t="s">
        <v>140</v>
      </c>
      <c r="I152" s="113" t="s">
        <v>141</v>
      </c>
      <c r="J152" s="111" t="s">
        <v>1012</v>
      </c>
      <c r="K152" s="106" t="s">
        <v>487</v>
      </c>
      <c r="L152" s="181">
        <v>10332154</v>
      </c>
      <c r="M152" s="106" t="s">
        <v>145</v>
      </c>
      <c r="N152" s="106" t="s">
        <v>392</v>
      </c>
      <c r="O152" s="106" t="s">
        <v>330</v>
      </c>
      <c r="P152" s="106" t="s">
        <v>276</v>
      </c>
      <c r="Q152" s="117">
        <v>15000</v>
      </c>
      <c r="R152" s="117">
        <v>15000</v>
      </c>
      <c r="S152" s="112">
        <v>0</v>
      </c>
      <c r="T152" s="106" t="s">
        <v>187</v>
      </c>
      <c r="U152" s="17" t="s">
        <v>197</v>
      </c>
      <c r="V152" s="106" t="s">
        <v>140</v>
      </c>
      <c r="W152" s="118"/>
      <c r="X152" s="20">
        <f t="shared" si="12"/>
        <v>46113</v>
      </c>
      <c r="Y152" s="93">
        <f>DATE(YEAR(E152) + 6, MONTH(E152), DAY(E152))</f>
        <v>47208</v>
      </c>
      <c r="Z152" s="110" t="s">
        <v>141</v>
      </c>
      <c r="AA152" s="113" t="s">
        <v>152</v>
      </c>
      <c r="AB152" s="113" t="s">
        <v>141</v>
      </c>
      <c r="AC152" s="139"/>
    </row>
    <row r="153" spans="1:183" ht="37.200000000000003" customHeight="1">
      <c r="A153" s="106" t="s">
        <v>1013</v>
      </c>
      <c r="B153" s="86" t="s">
        <v>1014</v>
      </c>
      <c r="C153" s="86" t="s">
        <v>1015</v>
      </c>
      <c r="D153" s="108">
        <v>45017</v>
      </c>
      <c r="E153" s="108">
        <v>46477</v>
      </c>
      <c r="F153" s="108" t="s">
        <v>152</v>
      </c>
      <c r="G153" s="108" t="s">
        <v>1016</v>
      </c>
      <c r="H153" s="106" t="s">
        <v>140</v>
      </c>
      <c r="I153" s="106" t="s">
        <v>141</v>
      </c>
      <c r="J153" s="106" t="s">
        <v>1014</v>
      </c>
      <c r="K153" s="106" t="s">
        <v>487</v>
      </c>
      <c r="L153" s="181">
        <v>3532684</v>
      </c>
      <c r="M153" s="106" t="s">
        <v>145</v>
      </c>
      <c r="N153" s="106" t="s">
        <v>392</v>
      </c>
      <c r="O153" s="106" t="s">
        <v>330</v>
      </c>
      <c r="P153" s="106" t="s">
        <v>276</v>
      </c>
      <c r="Q153" s="112">
        <v>14847</v>
      </c>
      <c r="R153" s="112">
        <v>14847</v>
      </c>
      <c r="S153" s="112">
        <v>0</v>
      </c>
      <c r="T153" s="106" t="s">
        <v>187</v>
      </c>
      <c r="U153" s="17" t="s">
        <v>197</v>
      </c>
      <c r="V153" s="265" t="s">
        <v>140</v>
      </c>
      <c r="W153" s="257"/>
      <c r="X153" s="20">
        <f t="shared" si="12"/>
        <v>46113</v>
      </c>
      <c r="Y153" s="93">
        <f>DATE(YEAR(E153) + 6, MONTH(E153), DAY(E153))</f>
        <v>48669</v>
      </c>
      <c r="Z153" s="111" t="s">
        <v>141</v>
      </c>
      <c r="AA153" s="106" t="s">
        <v>152</v>
      </c>
      <c r="AB153" s="113" t="s">
        <v>141</v>
      </c>
      <c r="AC153" s="106"/>
    </row>
    <row r="154" spans="1:183" ht="75">
      <c r="A154" s="21" t="s">
        <v>1017</v>
      </c>
      <c r="B154" s="18" t="s">
        <v>1018</v>
      </c>
      <c r="C154" s="18" t="s">
        <v>1019</v>
      </c>
      <c r="D154" s="98">
        <v>44893</v>
      </c>
      <c r="E154" s="98">
        <v>44985</v>
      </c>
      <c r="F154" s="21" t="s">
        <v>152</v>
      </c>
      <c r="G154" s="20">
        <v>44985</v>
      </c>
      <c r="H154" s="21" t="s">
        <v>140</v>
      </c>
      <c r="I154" s="21" t="s">
        <v>776</v>
      </c>
      <c r="J154" s="21" t="s">
        <v>978</v>
      </c>
      <c r="K154" s="21" t="s">
        <v>143</v>
      </c>
      <c r="L154" s="21">
        <v>7839881</v>
      </c>
      <c r="M154" s="21" t="s">
        <v>145</v>
      </c>
      <c r="N154" s="21" t="s">
        <v>1020</v>
      </c>
      <c r="O154" s="21" t="s">
        <v>194</v>
      </c>
      <c r="P154" s="21" t="s">
        <v>162</v>
      </c>
      <c r="Q154" s="266">
        <v>14500</v>
      </c>
      <c r="R154" s="267">
        <v>14500</v>
      </c>
      <c r="S154" s="24">
        <v>0</v>
      </c>
      <c r="T154" s="21" t="s">
        <v>196</v>
      </c>
      <c r="U154" s="21" t="s">
        <v>163</v>
      </c>
      <c r="V154" s="21" t="s">
        <v>140</v>
      </c>
      <c r="W154" s="132" t="s">
        <v>979</v>
      </c>
      <c r="X154" s="20">
        <f t="shared" si="12"/>
        <v>45989</v>
      </c>
      <c r="Y154" s="208">
        <f>DATE(YEAR(E154) + 3, MONTH(E154), DAY(E154))</f>
        <v>46081</v>
      </c>
      <c r="Z154" s="209" t="s">
        <v>165</v>
      </c>
      <c r="AA154" s="209" t="s">
        <v>141</v>
      </c>
      <c r="AB154" s="209" t="s">
        <v>141</v>
      </c>
      <c r="AC154" s="21" t="s">
        <v>153</v>
      </c>
    </row>
    <row r="155" spans="1:183" ht="75">
      <c r="A155" s="18" t="s">
        <v>1021</v>
      </c>
      <c r="B155" s="18" t="s">
        <v>1022</v>
      </c>
      <c r="C155" s="18" t="s">
        <v>1023</v>
      </c>
      <c r="D155" s="19">
        <v>44497</v>
      </c>
      <c r="E155" s="19">
        <v>44746</v>
      </c>
      <c r="F155" s="18" t="s">
        <v>152</v>
      </c>
      <c r="G155" s="19">
        <v>44746</v>
      </c>
      <c r="H155" s="21" t="s">
        <v>140</v>
      </c>
      <c r="I155" s="20">
        <f>D155+365</f>
        <v>44862</v>
      </c>
      <c r="J155" s="18" t="s">
        <v>1024</v>
      </c>
      <c r="K155" s="21" t="s">
        <v>143</v>
      </c>
      <c r="L155" s="21">
        <v>7026226</v>
      </c>
      <c r="M155" s="21" t="s">
        <v>145</v>
      </c>
      <c r="N155" s="18" t="s">
        <v>1025</v>
      </c>
      <c r="O155" s="21" t="s">
        <v>194</v>
      </c>
      <c r="P155" s="21" t="s">
        <v>162</v>
      </c>
      <c r="Q155" s="66">
        <v>12000</v>
      </c>
      <c r="R155" s="66">
        <v>12000</v>
      </c>
      <c r="S155" s="206">
        <v>0</v>
      </c>
      <c r="T155" s="21" t="s">
        <v>196</v>
      </c>
      <c r="U155" s="21" t="s">
        <v>197</v>
      </c>
      <c r="V155" s="21" t="s">
        <v>140</v>
      </c>
      <c r="W155" s="209" t="s">
        <v>141</v>
      </c>
      <c r="X155" s="20">
        <f t="shared" si="12"/>
        <v>45593</v>
      </c>
      <c r="Y155" s="20">
        <v>45699</v>
      </c>
      <c r="Z155" s="21" t="s">
        <v>141</v>
      </c>
      <c r="AA155" s="268" t="s">
        <v>152</v>
      </c>
      <c r="AB155" s="21" t="s">
        <v>141</v>
      </c>
      <c r="AC155" s="21"/>
    </row>
    <row r="156" spans="1:183" ht="30">
      <c r="A156" s="21" t="s">
        <v>1026</v>
      </c>
      <c r="B156" s="18" t="s">
        <v>1027</v>
      </c>
      <c r="C156" s="18" t="s">
        <v>1028</v>
      </c>
      <c r="D156" s="98">
        <v>43191</v>
      </c>
      <c r="E156" s="98">
        <v>44286</v>
      </c>
      <c r="F156" s="21" t="s">
        <v>165</v>
      </c>
      <c r="G156" s="20">
        <v>45016</v>
      </c>
      <c r="H156" s="21" t="s">
        <v>140</v>
      </c>
      <c r="I156" s="21" t="s">
        <v>141</v>
      </c>
      <c r="J156" s="21" t="s">
        <v>1029</v>
      </c>
      <c r="K156" s="21" t="s">
        <v>152</v>
      </c>
      <c r="L156" s="22" t="s">
        <v>1030</v>
      </c>
      <c r="M156" s="18" t="s">
        <v>145</v>
      </c>
      <c r="N156" s="21" t="s">
        <v>343</v>
      </c>
      <c r="O156" s="21" t="s">
        <v>256</v>
      </c>
      <c r="P156" s="21" t="s">
        <v>175</v>
      </c>
      <c r="Q156" s="23">
        <v>2000</v>
      </c>
      <c r="R156" s="23">
        <v>10000</v>
      </c>
      <c r="S156" s="24">
        <v>0</v>
      </c>
      <c r="T156" s="21" t="s">
        <v>196</v>
      </c>
      <c r="U156" s="18" t="s">
        <v>163</v>
      </c>
      <c r="V156" s="21" t="s">
        <v>140</v>
      </c>
      <c r="W156" s="21" t="s">
        <v>141</v>
      </c>
      <c r="X156" s="20">
        <f t="shared" si="12"/>
        <v>44287</v>
      </c>
      <c r="Y156" s="20">
        <f>DATE(YEAR(E156) + 3, MONTH(E156), DAY(E156))</f>
        <v>45382</v>
      </c>
      <c r="Z156" s="21" t="s">
        <v>141</v>
      </c>
      <c r="AA156" s="21" t="s">
        <v>152</v>
      </c>
      <c r="AB156" s="21" t="s">
        <v>141</v>
      </c>
      <c r="AC156" s="21" t="s">
        <v>153</v>
      </c>
    </row>
    <row r="157" spans="1:183" ht="225">
      <c r="A157" s="21" t="s">
        <v>1031</v>
      </c>
      <c r="B157" s="18" t="s">
        <v>1032</v>
      </c>
      <c r="C157" s="269" t="s">
        <v>1033</v>
      </c>
      <c r="D157" s="20">
        <v>44758</v>
      </c>
      <c r="E157" s="20">
        <v>45123</v>
      </c>
      <c r="F157" s="21" t="s">
        <v>152</v>
      </c>
      <c r="G157" s="20">
        <v>45123</v>
      </c>
      <c r="H157" s="21" t="s">
        <v>140</v>
      </c>
      <c r="I157" s="21" t="s">
        <v>141</v>
      </c>
      <c r="J157" s="21" t="s">
        <v>1034</v>
      </c>
      <c r="K157" s="21" t="s">
        <v>152</v>
      </c>
      <c r="L157" s="270">
        <v>6441873</v>
      </c>
      <c r="M157" s="21" t="s">
        <v>145</v>
      </c>
      <c r="N157" s="21" t="s">
        <v>1035</v>
      </c>
      <c r="O157" s="21" t="s">
        <v>459</v>
      </c>
      <c r="P157" s="21" t="s">
        <v>162</v>
      </c>
      <c r="Q157" s="24">
        <v>9400</v>
      </c>
      <c r="R157" s="24">
        <v>9400</v>
      </c>
      <c r="S157" s="24">
        <v>0</v>
      </c>
      <c r="T157" s="21" t="s">
        <v>187</v>
      </c>
      <c r="U157" s="17" t="s">
        <v>163</v>
      </c>
      <c r="V157" s="21" t="s">
        <v>140</v>
      </c>
      <c r="W157" s="60"/>
      <c r="X157" s="20">
        <f t="shared" si="12"/>
        <v>45854</v>
      </c>
      <c r="Y157" s="20">
        <f>DATE(YEAR(E157) + 3, MONTH(E157), DAY(E157))</f>
        <v>46219</v>
      </c>
      <c r="Z157" s="21" t="s">
        <v>141</v>
      </c>
      <c r="AA157" s="21" t="s">
        <v>152</v>
      </c>
      <c r="AB157" s="21" t="s">
        <v>141</v>
      </c>
      <c r="AC157" s="21"/>
    </row>
    <row r="158" spans="1:183" ht="30">
      <c r="A158" s="21" t="s">
        <v>1036</v>
      </c>
      <c r="B158" s="192" t="s">
        <v>1037</v>
      </c>
      <c r="C158" s="271" t="s">
        <v>1038</v>
      </c>
      <c r="D158" s="98">
        <v>44621</v>
      </c>
      <c r="E158" s="98">
        <v>45777</v>
      </c>
      <c r="F158" s="21" t="s">
        <v>152</v>
      </c>
      <c r="G158" s="98">
        <v>45777</v>
      </c>
      <c r="H158" s="21" t="s">
        <v>140</v>
      </c>
      <c r="I158" s="21" t="s">
        <v>141</v>
      </c>
      <c r="J158" s="21" t="s">
        <v>1039</v>
      </c>
      <c r="K158" s="21" t="s">
        <v>143</v>
      </c>
      <c r="L158" s="21"/>
      <c r="M158" s="21" t="s">
        <v>145</v>
      </c>
      <c r="N158" s="21" t="s">
        <v>262</v>
      </c>
      <c r="O158" s="21" t="s">
        <v>488</v>
      </c>
      <c r="P158" s="21" t="s">
        <v>148</v>
      </c>
      <c r="Q158" s="24">
        <v>9293.89</v>
      </c>
      <c r="R158" s="24">
        <v>9293.89</v>
      </c>
      <c r="S158" s="24">
        <v>0</v>
      </c>
      <c r="T158" s="21" t="s">
        <v>187</v>
      </c>
      <c r="U158" s="21" t="s">
        <v>163</v>
      </c>
      <c r="V158" s="21" t="s">
        <v>140</v>
      </c>
      <c r="W158" s="60"/>
      <c r="X158" s="20">
        <f t="shared" si="12"/>
        <v>45717</v>
      </c>
      <c r="Y158" s="20">
        <f>DATE(YEAR(E158) + 3, MONTH(E158), DAY(E158))</f>
        <v>46873</v>
      </c>
      <c r="Z158" s="21" t="s">
        <v>141</v>
      </c>
      <c r="AA158" s="21" t="s">
        <v>152</v>
      </c>
      <c r="AB158" s="21" t="s">
        <v>141</v>
      </c>
      <c r="AC158" s="21"/>
    </row>
    <row r="159" spans="1:183" ht="78" customHeight="1">
      <c r="A159" s="65" t="s">
        <v>1040</v>
      </c>
      <c r="B159" s="65" t="s">
        <v>1041</v>
      </c>
      <c r="C159" s="65" t="s">
        <v>1042</v>
      </c>
      <c r="D159" s="272">
        <v>44043</v>
      </c>
      <c r="E159" s="272">
        <v>44407</v>
      </c>
      <c r="F159" s="65" t="s">
        <v>1043</v>
      </c>
      <c r="G159" s="127">
        <v>45138</v>
      </c>
      <c r="H159" s="113" t="s">
        <v>157</v>
      </c>
      <c r="I159" s="113" t="s">
        <v>141</v>
      </c>
      <c r="J159" s="65" t="s">
        <v>1044</v>
      </c>
      <c r="K159" s="113" t="s">
        <v>143</v>
      </c>
      <c r="L159" s="166" t="s">
        <v>1045</v>
      </c>
      <c r="M159" s="65" t="s">
        <v>145</v>
      </c>
      <c r="N159" s="65" t="s">
        <v>926</v>
      </c>
      <c r="O159" s="239" t="s">
        <v>927</v>
      </c>
      <c r="P159" s="113" t="s">
        <v>148</v>
      </c>
      <c r="Q159" s="183">
        <v>3000</v>
      </c>
      <c r="R159" s="130">
        <v>9000</v>
      </c>
      <c r="S159" s="38">
        <v>0</v>
      </c>
      <c r="T159" s="65" t="s">
        <v>196</v>
      </c>
      <c r="U159" s="65" t="s">
        <v>163</v>
      </c>
      <c r="V159" s="113" t="s">
        <v>140</v>
      </c>
      <c r="W159" s="113" t="s">
        <v>141</v>
      </c>
      <c r="X159" s="92">
        <f>DATE(YEAR('[1]Expired Contracts'!D1343) + 3, MONTH('[1]Expired Contracts'!D1343), DAY('[1]Expired Contracts'!D1343))</f>
        <v>1096</v>
      </c>
      <c r="Y159" s="92">
        <f>DATE(YEAR(E159) + 3, MONTH(E159), DAY(E159))</f>
        <v>45503</v>
      </c>
      <c r="Z159" s="113" t="s">
        <v>141</v>
      </c>
      <c r="AA159" s="113" t="s">
        <v>152</v>
      </c>
      <c r="AB159" s="113" t="s">
        <v>141</v>
      </c>
      <c r="AC159" s="113"/>
    </row>
    <row r="160" spans="1:183" ht="91.5" customHeight="1">
      <c r="A160" s="86" t="s">
        <v>1046</v>
      </c>
      <c r="B160" s="86" t="s">
        <v>1047</v>
      </c>
      <c r="C160" s="86" t="s">
        <v>1048</v>
      </c>
      <c r="D160" s="87">
        <v>44409</v>
      </c>
      <c r="E160" s="87">
        <v>44804</v>
      </c>
      <c r="F160" s="106" t="s">
        <v>152</v>
      </c>
      <c r="G160" s="87">
        <v>44804</v>
      </c>
      <c r="H160" s="106" t="s">
        <v>140</v>
      </c>
      <c r="I160" s="106" t="s">
        <v>141</v>
      </c>
      <c r="J160" s="86" t="s">
        <v>1049</v>
      </c>
      <c r="K160" s="106" t="s">
        <v>143</v>
      </c>
      <c r="L160" s="233" t="s">
        <v>1050</v>
      </c>
      <c r="M160" s="86" t="s">
        <v>145</v>
      </c>
      <c r="N160" s="86" t="s">
        <v>926</v>
      </c>
      <c r="O160" s="265" t="s">
        <v>147</v>
      </c>
      <c r="P160" s="86" t="s">
        <v>148</v>
      </c>
      <c r="Q160" s="273">
        <v>9000</v>
      </c>
      <c r="R160" s="274">
        <v>9000</v>
      </c>
      <c r="S160" s="112">
        <v>0</v>
      </c>
      <c r="T160" s="106" t="s">
        <v>196</v>
      </c>
      <c r="U160" s="106" t="s">
        <v>197</v>
      </c>
      <c r="V160" s="265" t="s">
        <v>140</v>
      </c>
      <c r="W160" s="275"/>
      <c r="X160" s="93">
        <f>DATE(YEAR(D160) + 3, MONTH(D160), DAY(D160))</f>
        <v>45505</v>
      </c>
      <c r="Y160" s="93">
        <f>DATE(YEAR(E160) + 6, MONTH(E160), DAY(E160))</f>
        <v>46996</v>
      </c>
      <c r="Z160" s="106" t="s">
        <v>141</v>
      </c>
      <c r="AA160" s="265" t="s">
        <v>152</v>
      </c>
      <c r="AB160" s="106" t="s">
        <v>152</v>
      </c>
      <c r="AC160" s="111"/>
    </row>
    <row r="161" spans="1:183" ht="91.5" customHeight="1">
      <c r="A161" s="52" t="s">
        <v>1051</v>
      </c>
      <c r="B161" s="52" t="s">
        <v>1052</v>
      </c>
      <c r="C161" s="52" t="s">
        <v>1053</v>
      </c>
      <c r="D161" s="53">
        <v>44505</v>
      </c>
      <c r="E161" s="53">
        <v>44712</v>
      </c>
      <c r="F161" s="52" t="s">
        <v>152</v>
      </c>
      <c r="G161" s="53">
        <v>44712</v>
      </c>
      <c r="H161" s="54" t="s">
        <v>140</v>
      </c>
      <c r="I161" s="61">
        <f>D161+365</f>
        <v>44870</v>
      </c>
      <c r="J161" s="52" t="s">
        <v>1054</v>
      </c>
      <c r="K161" s="54" t="s">
        <v>143</v>
      </c>
      <c r="L161" s="54">
        <v>7424081</v>
      </c>
      <c r="M161" s="54" t="s">
        <v>145</v>
      </c>
      <c r="N161" s="52" t="s">
        <v>1055</v>
      </c>
      <c r="O161" s="54" t="s">
        <v>194</v>
      </c>
      <c r="P161" s="54" t="s">
        <v>162</v>
      </c>
      <c r="Q161" s="276">
        <v>9000</v>
      </c>
      <c r="R161" s="276">
        <v>9000</v>
      </c>
      <c r="S161" s="277">
        <v>0</v>
      </c>
      <c r="T161" s="54" t="s">
        <v>196</v>
      </c>
      <c r="U161" s="54" t="s">
        <v>197</v>
      </c>
      <c r="V161" s="54" t="s">
        <v>140</v>
      </c>
      <c r="W161" s="278" t="s">
        <v>141</v>
      </c>
      <c r="X161" s="61">
        <f>DATE(YEAR('[1]Expired Contracts'!D1319) + 3, MONTH('[1]Expired Contracts'!D1319), DAY('[1]Expired Contracts'!D1319))</f>
        <v>1096</v>
      </c>
      <c r="Y161" s="61">
        <v>45711</v>
      </c>
      <c r="Z161" s="54" t="s">
        <v>141</v>
      </c>
      <c r="AA161" s="54" t="s">
        <v>152</v>
      </c>
      <c r="AB161" s="54" t="s">
        <v>141</v>
      </c>
      <c r="AC161" s="54"/>
    </row>
    <row r="162" spans="1:183" ht="87" customHeight="1">
      <c r="A162" s="106" t="s">
        <v>1056</v>
      </c>
      <c r="B162" s="86" t="s">
        <v>1057</v>
      </c>
      <c r="C162" s="86" t="s">
        <v>1058</v>
      </c>
      <c r="D162" s="93">
        <v>43556</v>
      </c>
      <c r="E162" s="93">
        <v>44651</v>
      </c>
      <c r="F162" s="106" t="s">
        <v>152</v>
      </c>
      <c r="G162" s="93">
        <v>44651</v>
      </c>
      <c r="H162" s="86" t="s">
        <v>157</v>
      </c>
      <c r="I162" s="106" t="s">
        <v>141</v>
      </c>
      <c r="J162" s="86" t="s">
        <v>1059</v>
      </c>
      <c r="K162" s="86" t="s">
        <v>143</v>
      </c>
      <c r="L162" s="181" t="s">
        <v>1060</v>
      </c>
      <c r="M162" s="86" t="s">
        <v>145</v>
      </c>
      <c r="N162" s="106" t="s">
        <v>754</v>
      </c>
      <c r="O162" s="86" t="s">
        <v>313</v>
      </c>
      <c r="P162" s="86" t="s">
        <v>148</v>
      </c>
      <c r="Q162" s="183">
        <v>4330.13</v>
      </c>
      <c r="R162" s="183">
        <v>8660.26</v>
      </c>
      <c r="S162" s="116">
        <v>0</v>
      </c>
      <c r="T162" s="86" t="s">
        <v>187</v>
      </c>
      <c r="U162" s="86" t="s">
        <v>163</v>
      </c>
      <c r="V162" s="86" t="s">
        <v>140</v>
      </c>
      <c r="W162" s="106" t="s">
        <v>141</v>
      </c>
      <c r="X162" s="93">
        <f>DATE(YEAR(D162) + 3, MONTH(D162), DAY(D162))</f>
        <v>44652</v>
      </c>
      <c r="Y162" s="93">
        <f>DATE(YEAR(E162) + 3, MONTH(E162), DAY(E162))</f>
        <v>45747</v>
      </c>
      <c r="Z162" s="106" t="s">
        <v>152</v>
      </c>
      <c r="AA162" s="106" t="s">
        <v>152</v>
      </c>
      <c r="AB162" s="106" t="s">
        <v>141</v>
      </c>
      <c r="AC162" s="86" t="s">
        <v>177</v>
      </c>
    </row>
    <row r="163" spans="1:183" ht="189.75" customHeight="1">
      <c r="A163" s="52" t="s">
        <v>1061</v>
      </c>
      <c r="B163" s="52" t="s">
        <v>1062</v>
      </c>
      <c r="C163" s="52" t="s">
        <v>1063</v>
      </c>
      <c r="D163" s="53">
        <v>44470</v>
      </c>
      <c r="E163" s="53">
        <v>44742</v>
      </c>
      <c r="F163" s="54" t="s">
        <v>152</v>
      </c>
      <c r="G163" s="53">
        <v>44742</v>
      </c>
      <c r="H163" s="54" t="s">
        <v>140</v>
      </c>
      <c r="I163" s="54" t="s">
        <v>141</v>
      </c>
      <c r="J163" s="52" t="s">
        <v>1064</v>
      </c>
      <c r="K163" s="54" t="s">
        <v>152</v>
      </c>
      <c r="L163" s="54" t="s">
        <v>141</v>
      </c>
      <c r="M163" s="54" t="s">
        <v>145</v>
      </c>
      <c r="N163" s="52" t="s">
        <v>1065</v>
      </c>
      <c r="O163" s="54" t="s">
        <v>161</v>
      </c>
      <c r="P163" s="54" t="s">
        <v>162</v>
      </c>
      <c r="Q163" s="276">
        <v>8600</v>
      </c>
      <c r="R163" s="276">
        <v>8600</v>
      </c>
      <c r="S163" s="59">
        <v>0</v>
      </c>
      <c r="T163" s="54" t="s">
        <v>196</v>
      </c>
      <c r="U163" s="170" t="s">
        <v>197</v>
      </c>
      <c r="V163" s="54" t="s">
        <v>140</v>
      </c>
      <c r="W163" s="169"/>
      <c r="X163" s="61">
        <f>DATE(YEAR(D163) + 3, MONTH(D163), DAY(D163))</f>
        <v>45566</v>
      </c>
      <c r="Y163" s="61">
        <f>DATE(YEAR(E163) + 6, MONTH(E163), DAY(E163))</f>
        <v>46934</v>
      </c>
      <c r="Z163" s="54" t="s">
        <v>141</v>
      </c>
      <c r="AA163" s="61" t="s">
        <v>152</v>
      </c>
      <c r="AB163" s="54" t="s">
        <v>141</v>
      </c>
      <c r="AC163" s="54"/>
    </row>
    <row r="164" spans="1:183" s="54" customFormat="1" ht="75" customHeight="1">
      <c r="A164" s="54" t="s">
        <v>1066</v>
      </c>
      <c r="B164" s="52" t="s">
        <v>1067</v>
      </c>
      <c r="C164" s="52" t="s">
        <v>1067</v>
      </c>
      <c r="D164" s="279" t="s">
        <v>1068</v>
      </c>
      <c r="E164" s="172" t="s">
        <v>1069</v>
      </c>
      <c r="F164" s="52" t="s">
        <v>152</v>
      </c>
      <c r="G164" s="172" t="s">
        <v>1069</v>
      </c>
      <c r="H164" s="52" t="s">
        <v>157</v>
      </c>
      <c r="I164" s="54" t="s">
        <v>141</v>
      </c>
      <c r="J164" s="52" t="s">
        <v>1070</v>
      </c>
      <c r="K164" s="54" t="s">
        <v>152</v>
      </c>
      <c r="M164" s="52" t="s">
        <v>145</v>
      </c>
      <c r="N164" s="52" t="s">
        <v>693</v>
      </c>
      <c r="O164" s="52" t="s">
        <v>313</v>
      </c>
      <c r="P164" s="52" t="s">
        <v>148</v>
      </c>
      <c r="Q164" s="143">
        <v>8280</v>
      </c>
      <c r="R164" s="143">
        <v>8280</v>
      </c>
      <c r="S164" s="67">
        <v>0</v>
      </c>
      <c r="T164" s="52" t="s">
        <v>196</v>
      </c>
      <c r="U164" s="52" t="s">
        <v>163</v>
      </c>
      <c r="V164" s="40" t="s">
        <v>140</v>
      </c>
      <c r="W164" s="39" t="s">
        <v>141</v>
      </c>
      <c r="X164" s="51">
        <f>DATE(YEAR('[1]Expired Contracts'!D1306) + 3, MONTH('[1]Expired Contracts'!D1306), DAY('[1]Expired Contracts'!D1306))</f>
        <v>1096</v>
      </c>
      <c r="Y164" s="51">
        <v>45698</v>
      </c>
      <c r="Z164" s="39" t="s">
        <v>152</v>
      </c>
      <c r="AA164" s="39" t="s">
        <v>152</v>
      </c>
      <c r="AB164" s="39" t="s">
        <v>141</v>
      </c>
      <c r="AC164" s="40"/>
    </row>
    <row r="165" spans="1:183" s="54" customFormat="1" ht="75" customHeight="1">
      <c r="A165" s="86" t="s">
        <v>780</v>
      </c>
      <c r="B165" s="86" t="s">
        <v>1071</v>
      </c>
      <c r="C165" s="86" t="s">
        <v>782</v>
      </c>
      <c r="D165" s="87">
        <v>44044</v>
      </c>
      <c r="E165" s="87">
        <v>44773</v>
      </c>
      <c r="F165" s="86" t="s">
        <v>152</v>
      </c>
      <c r="G165" s="87">
        <v>44773</v>
      </c>
      <c r="H165" s="86" t="s">
        <v>140</v>
      </c>
      <c r="I165" s="106" t="s">
        <v>141</v>
      </c>
      <c r="J165" s="86" t="s">
        <v>814</v>
      </c>
      <c r="K165" s="86" t="s">
        <v>152</v>
      </c>
      <c r="L165" s="181" t="s">
        <v>815</v>
      </c>
      <c r="M165" s="86" t="s">
        <v>145</v>
      </c>
      <c r="N165" s="86" t="s">
        <v>693</v>
      </c>
      <c r="O165" s="86" t="s">
        <v>313</v>
      </c>
      <c r="P165" s="86" t="s">
        <v>148</v>
      </c>
      <c r="Q165" s="183">
        <v>3753</v>
      </c>
      <c r="R165" s="183">
        <v>7506</v>
      </c>
      <c r="S165" s="116">
        <v>0</v>
      </c>
      <c r="T165" s="86" t="s">
        <v>187</v>
      </c>
      <c r="U165" s="86" t="s">
        <v>163</v>
      </c>
      <c r="V165" s="25" t="s">
        <v>140</v>
      </c>
      <c r="W165" s="32" t="s">
        <v>141</v>
      </c>
      <c r="X165" s="36">
        <f t="shared" ref="X165:Y167" si="13">DATE(YEAR(D165) + 3, MONTH(D165), DAY(D165))</f>
        <v>45139</v>
      </c>
      <c r="Y165" s="36">
        <f t="shared" si="13"/>
        <v>45869</v>
      </c>
      <c r="Z165" s="32" t="s">
        <v>152</v>
      </c>
      <c r="AA165" s="32" t="s">
        <v>152</v>
      </c>
      <c r="AB165" s="32" t="s">
        <v>141</v>
      </c>
      <c r="AC165" s="36" t="s">
        <v>177</v>
      </c>
    </row>
    <row r="166" spans="1:183" s="54" customFormat="1" ht="75" customHeight="1">
      <c r="A166" s="21" t="s">
        <v>1072</v>
      </c>
      <c r="B166" s="209" t="s">
        <v>1073</v>
      </c>
      <c r="C166" s="258" t="s">
        <v>1074</v>
      </c>
      <c r="D166" s="280">
        <v>44713</v>
      </c>
      <c r="E166" s="98">
        <v>45016</v>
      </c>
      <c r="F166" s="21" t="s">
        <v>152</v>
      </c>
      <c r="G166" s="20">
        <v>45016</v>
      </c>
      <c r="H166" s="21" t="s">
        <v>140</v>
      </c>
      <c r="I166" s="21" t="s">
        <v>141</v>
      </c>
      <c r="J166" s="21" t="s">
        <v>1075</v>
      </c>
      <c r="K166" s="21" t="s">
        <v>143</v>
      </c>
      <c r="L166" s="281">
        <v>35866582</v>
      </c>
      <c r="M166" s="21" t="s">
        <v>145</v>
      </c>
      <c r="N166" s="21" t="s">
        <v>559</v>
      </c>
      <c r="O166" s="21" t="s">
        <v>560</v>
      </c>
      <c r="P166" s="21" t="s">
        <v>148</v>
      </c>
      <c r="Q166" s="24">
        <v>7500</v>
      </c>
      <c r="R166" s="24">
        <v>7500</v>
      </c>
      <c r="S166" s="24">
        <v>0</v>
      </c>
      <c r="T166" s="21" t="s">
        <v>187</v>
      </c>
      <c r="U166" s="21" t="s">
        <v>163</v>
      </c>
      <c r="V166" s="21" t="s">
        <v>140</v>
      </c>
      <c r="W166" s="21"/>
      <c r="X166" s="20">
        <f t="shared" si="13"/>
        <v>45809</v>
      </c>
      <c r="Y166" s="20">
        <f t="shared" si="13"/>
        <v>46112</v>
      </c>
      <c r="Z166" s="21" t="s">
        <v>141</v>
      </c>
      <c r="AA166" s="21" t="s">
        <v>152</v>
      </c>
      <c r="AB166" s="21" t="s">
        <v>141</v>
      </c>
      <c r="AC166" s="21"/>
      <c r="AD166" s="173"/>
    </row>
    <row r="167" spans="1:183" s="54" customFormat="1" ht="15" customHeight="1">
      <c r="A167" s="21" t="s">
        <v>1076</v>
      </c>
      <c r="B167" s="18" t="s">
        <v>1077</v>
      </c>
      <c r="C167" s="18" t="s">
        <v>1078</v>
      </c>
      <c r="D167" s="20">
        <v>43678</v>
      </c>
      <c r="E167" s="20">
        <v>44742</v>
      </c>
      <c r="F167" s="21" t="s">
        <v>152</v>
      </c>
      <c r="G167" s="20">
        <v>44742</v>
      </c>
      <c r="H167" s="21" t="s">
        <v>140</v>
      </c>
      <c r="I167" s="21" t="s">
        <v>141</v>
      </c>
      <c r="J167" s="21" t="s">
        <v>1079</v>
      </c>
      <c r="K167" s="21" t="s">
        <v>152</v>
      </c>
      <c r="L167" s="21" t="s">
        <v>1080</v>
      </c>
      <c r="M167" s="18" t="s">
        <v>145</v>
      </c>
      <c r="N167" s="21" t="s">
        <v>343</v>
      </c>
      <c r="O167" s="21" t="s">
        <v>256</v>
      </c>
      <c r="P167" s="21" t="s">
        <v>175</v>
      </c>
      <c r="Q167" s="23">
        <v>2000</v>
      </c>
      <c r="R167" s="23">
        <v>6000</v>
      </c>
      <c r="S167" s="24">
        <v>0</v>
      </c>
      <c r="T167" s="21" t="s">
        <v>196</v>
      </c>
      <c r="U167" s="18" t="s">
        <v>163</v>
      </c>
      <c r="V167" s="21" t="s">
        <v>140</v>
      </c>
      <c r="W167" s="21" t="s">
        <v>141</v>
      </c>
      <c r="X167" s="20">
        <f t="shared" si="13"/>
        <v>44774</v>
      </c>
      <c r="Y167" s="20">
        <f t="shared" si="13"/>
        <v>45838</v>
      </c>
      <c r="Z167" s="21" t="s">
        <v>141</v>
      </c>
      <c r="AA167" s="21" t="s">
        <v>152</v>
      </c>
      <c r="AB167" s="21" t="s">
        <v>141</v>
      </c>
      <c r="AC167" s="20" t="s">
        <v>153</v>
      </c>
      <c r="AD167" s="173"/>
    </row>
    <row r="168" spans="1:183">
      <c r="A168" s="18" t="s">
        <v>1081</v>
      </c>
      <c r="B168" s="18" t="s">
        <v>1082</v>
      </c>
      <c r="C168" s="18" t="s">
        <v>782</v>
      </c>
      <c r="D168" s="19">
        <v>44213</v>
      </c>
      <c r="E168" s="19">
        <v>44652</v>
      </c>
      <c r="F168" s="18" t="s">
        <v>152</v>
      </c>
      <c r="G168" s="19">
        <v>44652</v>
      </c>
      <c r="H168" s="18" t="s">
        <v>157</v>
      </c>
      <c r="I168" s="21" t="s">
        <v>141</v>
      </c>
      <c r="J168" s="18" t="s">
        <v>1083</v>
      </c>
      <c r="K168" s="21" t="s">
        <v>152</v>
      </c>
      <c r="L168" s="22" t="s">
        <v>1084</v>
      </c>
      <c r="M168" s="18" t="s">
        <v>145</v>
      </c>
      <c r="N168" s="18" t="s">
        <v>693</v>
      </c>
      <c r="O168" s="18" t="s">
        <v>313</v>
      </c>
      <c r="P168" s="18" t="s">
        <v>148</v>
      </c>
      <c r="Q168" s="23">
        <v>3703</v>
      </c>
      <c r="R168" s="23">
        <v>3703</v>
      </c>
      <c r="S168" s="38">
        <v>0</v>
      </c>
      <c r="T168" s="18" t="s">
        <v>187</v>
      </c>
      <c r="U168" s="18" t="s">
        <v>163</v>
      </c>
      <c r="V168" s="18" t="s">
        <v>140</v>
      </c>
      <c r="W168" s="21" t="s">
        <v>141</v>
      </c>
      <c r="X168" s="20">
        <f>DATE(YEAR(D168) + 3, MONTH(D168), DAY(D168))</f>
        <v>45308</v>
      </c>
      <c r="Y168" s="20">
        <f>DATE(YEAR(E174) + 3, MONTH(E174), DAY(E174))</f>
        <v>46233</v>
      </c>
      <c r="Z168" s="21" t="s">
        <v>152</v>
      </c>
      <c r="AA168" s="21" t="s">
        <v>152</v>
      </c>
      <c r="AB168" s="21" t="s">
        <v>141</v>
      </c>
      <c r="AC168" s="20" t="s">
        <v>177</v>
      </c>
    </row>
    <row r="169" spans="1:183" ht="30">
      <c r="A169" s="18" t="s">
        <v>1085</v>
      </c>
      <c r="B169" s="18" t="s">
        <v>1086</v>
      </c>
      <c r="C169" s="18" t="s">
        <v>1087</v>
      </c>
      <c r="D169" s="140">
        <v>44805</v>
      </c>
      <c r="E169" s="140">
        <v>46630</v>
      </c>
      <c r="F169" s="18" t="s">
        <v>157</v>
      </c>
      <c r="G169" s="19">
        <v>46996</v>
      </c>
      <c r="H169" s="21" t="s">
        <v>534</v>
      </c>
      <c r="I169" s="20">
        <v>46265</v>
      </c>
      <c r="J169" s="133" t="s">
        <v>1088</v>
      </c>
      <c r="K169" s="18" t="s">
        <v>152</v>
      </c>
      <c r="L169" s="105">
        <v>1359357</v>
      </c>
      <c r="M169" s="18" t="s">
        <v>145</v>
      </c>
      <c r="N169" s="18" t="s">
        <v>1089</v>
      </c>
      <c r="O169" s="18" t="s">
        <v>256</v>
      </c>
      <c r="P169" s="21" t="s">
        <v>276</v>
      </c>
      <c r="Q169" s="66">
        <v>0</v>
      </c>
      <c r="R169" s="66">
        <v>0</v>
      </c>
      <c r="S169" s="38">
        <v>0</v>
      </c>
      <c r="T169" s="18" t="s">
        <v>150</v>
      </c>
      <c r="U169" s="18" t="s">
        <v>163</v>
      </c>
      <c r="V169" s="21" t="s">
        <v>157</v>
      </c>
      <c r="W169" s="21"/>
      <c r="X169" s="20">
        <f>DATE(YEAR(D169) + 3, MONTH(D169), DAY(D169))</f>
        <v>45901</v>
      </c>
      <c r="Y169" s="20">
        <f>DATE(YEAR(E169) + 6, MONTH(E169), DAY(E169))</f>
        <v>48822</v>
      </c>
      <c r="Z169" s="21" t="s">
        <v>141</v>
      </c>
      <c r="AA169" s="21" t="s">
        <v>152</v>
      </c>
      <c r="AB169" s="21" t="s">
        <v>141</v>
      </c>
      <c r="AC169" s="21" t="s">
        <v>166</v>
      </c>
      <c r="AE169" s="264"/>
      <c r="AF169" s="264"/>
      <c r="AG169" s="264"/>
      <c r="AH169" s="264"/>
      <c r="AI169" s="264"/>
      <c r="AJ169" s="264"/>
      <c r="AK169" s="264"/>
      <c r="AL169" s="264"/>
      <c r="AM169" s="264"/>
      <c r="AN169" s="264"/>
      <c r="AO169" s="264"/>
      <c r="AP169" s="264"/>
      <c r="AQ169" s="264"/>
      <c r="AR169" s="264"/>
      <c r="AS169" s="264"/>
      <c r="AT169" s="264"/>
      <c r="AU169" s="264"/>
      <c r="AV169" s="264"/>
      <c r="AW169" s="264"/>
      <c r="AX169" s="264"/>
      <c r="AY169" s="264"/>
      <c r="AZ169" s="264"/>
      <c r="BA169" s="264"/>
      <c r="BB169" s="264"/>
      <c r="BC169" s="264"/>
      <c r="BD169" s="264"/>
      <c r="BE169" s="264"/>
      <c r="BF169" s="264"/>
      <c r="BG169" s="264"/>
      <c r="BH169" s="264"/>
      <c r="BI169" s="264"/>
      <c r="BJ169" s="264"/>
      <c r="BK169" s="264"/>
      <c r="BL169" s="264"/>
      <c r="BM169" s="264"/>
      <c r="BN169" s="264"/>
      <c r="BO169" s="264"/>
      <c r="BP169" s="264"/>
      <c r="BQ169" s="264"/>
      <c r="BR169" s="264"/>
      <c r="BS169" s="264"/>
      <c r="BT169" s="264"/>
      <c r="BU169" s="264"/>
      <c r="BV169" s="264"/>
      <c r="BW169" s="264"/>
      <c r="BX169" s="264"/>
      <c r="BY169" s="264"/>
      <c r="BZ169" s="264"/>
      <c r="CA169" s="264"/>
      <c r="CB169" s="264"/>
      <c r="CC169" s="264"/>
      <c r="CD169" s="264"/>
      <c r="CE169" s="264"/>
      <c r="CF169" s="264"/>
      <c r="CG169" s="264"/>
      <c r="CH169" s="264"/>
      <c r="CI169" s="264"/>
      <c r="CJ169" s="264"/>
      <c r="CK169" s="264"/>
      <c r="CL169" s="264"/>
      <c r="CM169" s="264"/>
      <c r="CN169" s="264"/>
      <c r="CO169" s="264"/>
      <c r="CP169" s="264"/>
      <c r="CQ169" s="264"/>
      <c r="CR169" s="264"/>
      <c r="CS169" s="264"/>
      <c r="CT169" s="264"/>
      <c r="CU169" s="264"/>
      <c r="CV169" s="264"/>
      <c r="CW169" s="264"/>
      <c r="CX169" s="264"/>
      <c r="CY169" s="264"/>
      <c r="CZ169" s="264"/>
      <c r="DA169" s="264"/>
      <c r="DB169" s="264"/>
      <c r="DC169" s="264"/>
      <c r="DD169" s="264"/>
      <c r="DE169" s="264"/>
      <c r="DF169" s="264"/>
      <c r="DG169" s="264"/>
      <c r="DH169" s="264"/>
      <c r="DI169" s="264"/>
      <c r="DJ169" s="264"/>
      <c r="DK169" s="264"/>
      <c r="DL169" s="264"/>
      <c r="DM169" s="264"/>
      <c r="DN169" s="264"/>
      <c r="DO169" s="264"/>
      <c r="DP169" s="264"/>
      <c r="DQ169" s="264"/>
      <c r="DR169" s="264"/>
      <c r="DS169" s="264"/>
      <c r="DT169" s="264"/>
      <c r="DU169" s="264"/>
      <c r="DV169" s="264"/>
      <c r="DW169" s="264"/>
      <c r="DX169" s="264"/>
      <c r="DY169" s="264"/>
      <c r="DZ169" s="264"/>
      <c r="EA169" s="264"/>
      <c r="EB169" s="264"/>
      <c r="EC169" s="264"/>
      <c r="ED169" s="264"/>
      <c r="EE169" s="264"/>
      <c r="EF169" s="264"/>
      <c r="EG169" s="264"/>
      <c r="EH169" s="264"/>
      <c r="EI169" s="264"/>
      <c r="EJ169" s="264"/>
      <c r="EK169" s="264"/>
      <c r="EL169" s="264"/>
      <c r="EM169" s="264"/>
      <c r="EN169" s="264"/>
      <c r="EO169" s="264"/>
      <c r="EP169" s="264"/>
      <c r="EQ169" s="264"/>
      <c r="ER169" s="264"/>
      <c r="ES169" s="264"/>
      <c r="ET169" s="264"/>
      <c r="EU169" s="264"/>
      <c r="EV169" s="264"/>
      <c r="EW169" s="264"/>
      <c r="EX169" s="264"/>
      <c r="EY169" s="264"/>
      <c r="EZ169" s="264"/>
      <c r="FA169" s="264"/>
      <c r="FB169" s="264"/>
      <c r="FC169" s="264"/>
      <c r="FD169" s="264"/>
      <c r="FE169" s="264"/>
      <c r="FF169" s="264"/>
      <c r="FG169" s="264"/>
      <c r="FH169" s="264"/>
      <c r="FI169" s="264"/>
      <c r="FJ169" s="264"/>
      <c r="FK169" s="264"/>
      <c r="FL169" s="264"/>
      <c r="FM169" s="264"/>
      <c r="FN169" s="264"/>
      <c r="FO169" s="264"/>
      <c r="FP169" s="264"/>
      <c r="FQ169" s="264"/>
      <c r="FR169" s="264"/>
      <c r="FS169" s="264"/>
      <c r="FT169" s="264"/>
      <c r="FU169" s="264"/>
      <c r="FV169" s="264"/>
      <c r="FW169" s="264"/>
      <c r="FX169" s="264"/>
      <c r="FY169" s="264"/>
      <c r="FZ169" s="264"/>
      <c r="GA169" s="264"/>
    </row>
    <row r="170" spans="1:183" ht="30">
      <c r="A170" s="18" t="s">
        <v>1090</v>
      </c>
      <c r="B170" s="18" t="s">
        <v>49</v>
      </c>
      <c r="C170" s="18" t="s">
        <v>1091</v>
      </c>
      <c r="D170" s="140">
        <v>44958</v>
      </c>
      <c r="E170" s="140">
        <v>45688</v>
      </c>
      <c r="F170" s="18" t="s">
        <v>157</v>
      </c>
      <c r="G170" s="19">
        <v>46418</v>
      </c>
      <c r="H170" s="21" t="s">
        <v>157</v>
      </c>
      <c r="I170" s="20">
        <v>45078</v>
      </c>
      <c r="J170" s="133" t="s">
        <v>1092</v>
      </c>
      <c r="K170" s="18" t="s">
        <v>487</v>
      </c>
      <c r="L170" s="105">
        <v>6903140</v>
      </c>
      <c r="M170" s="18" t="s">
        <v>159</v>
      </c>
      <c r="N170" s="18" t="s">
        <v>722</v>
      </c>
      <c r="O170" s="18" t="s">
        <v>560</v>
      </c>
      <c r="P170" s="21" t="s">
        <v>148</v>
      </c>
      <c r="Q170" s="66">
        <v>750000</v>
      </c>
      <c r="R170" s="66">
        <v>3000000</v>
      </c>
      <c r="S170" s="38">
        <v>0</v>
      </c>
      <c r="T170" s="18" t="s">
        <v>150</v>
      </c>
      <c r="U170" s="18" t="s">
        <v>163</v>
      </c>
      <c r="V170" s="21" t="s">
        <v>157</v>
      </c>
      <c r="W170" s="21" t="s">
        <v>140</v>
      </c>
      <c r="X170" s="20">
        <f>DATE(YEAR(D170) + 3, MONTH(D170), DAY(D170))</f>
        <v>46054</v>
      </c>
      <c r="Y170" s="20">
        <f>DATE(YEAR(E170) + 6, MONTH(E170), DAY(E170))</f>
        <v>47879</v>
      </c>
      <c r="Z170" s="21" t="s">
        <v>165</v>
      </c>
      <c r="AA170" s="21" t="s">
        <v>165</v>
      </c>
      <c r="AB170" s="21" t="s">
        <v>165</v>
      </c>
      <c r="AC170" s="21" t="s">
        <v>289</v>
      </c>
      <c r="AE170" s="264"/>
      <c r="AF170" s="264"/>
      <c r="AG170" s="264"/>
      <c r="AH170" s="264"/>
      <c r="AI170" s="264"/>
      <c r="AJ170" s="264"/>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c r="CE170" s="264"/>
      <c r="CF170" s="264"/>
      <c r="CG170" s="264"/>
      <c r="CH170" s="264"/>
      <c r="CI170" s="264"/>
      <c r="CJ170" s="264"/>
      <c r="CK170" s="264"/>
      <c r="CL170" s="264"/>
      <c r="CM170" s="264"/>
      <c r="CN170" s="264"/>
      <c r="CO170" s="264"/>
      <c r="CP170" s="264"/>
      <c r="CQ170" s="264"/>
      <c r="CR170" s="264"/>
      <c r="CS170" s="264"/>
      <c r="CT170" s="264"/>
      <c r="CU170" s="264"/>
      <c r="CV170" s="264"/>
      <c r="CW170" s="264"/>
      <c r="CX170" s="264"/>
      <c r="CY170" s="264"/>
      <c r="CZ170" s="264"/>
      <c r="DA170" s="264"/>
      <c r="DB170" s="264"/>
      <c r="DC170" s="264"/>
      <c r="DD170" s="264"/>
      <c r="DE170" s="264"/>
      <c r="DF170" s="264"/>
      <c r="DG170" s="264"/>
      <c r="DH170" s="264"/>
      <c r="DI170" s="264"/>
      <c r="DJ170" s="264"/>
      <c r="DK170" s="264"/>
      <c r="DL170" s="264"/>
      <c r="DM170" s="264"/>
      <c r="DN170" s="264"/>
      <c r="DO170" s="264"/>
      <c r="DP170" s="264"/>
      <c r="DQ170" s="264"/>
      <c r="DR170" s="264"/>
      <c r="DS170" s="264"/>
      <c r="DT170" s="264"/>
      <c r="DU170" s="264"/>
      <c r="DV170" s="264"/>
      <c r="DW170" s="264"/>
      <c r="DX170" s="264"/>
      <c r="DY170" s="264"/>
      <c r="DZ170" s="264"/>
      <c r="EA170" s="264"/>
      <c r="EB170" s="264"/>
      <c r="EC170" s="264"/>
      <c r="ED170" s="264"/>
      <c r="EE170" s="264"/>
      <c r="EF170" s="264"/>
      <c r="EG170" s="264"/>
      <c r="EH170" s="264"/>
      <c r="EI170" s="264"/>
      <c r="EJ170" s="264"/>
      <c r="EK170" s="264"/>
      <c r="EL170" s="264"/>
      <c r="EM170" s="264"/>
      <c r="EN170" s="264"/>
      <c r="EO170" s="264"/>
      <c r="EP170" s="264"/>
      <c r="EQ170" s="264"/>
      <c r="ER170" s="264"/>
      <c r="ES170" s="264"/>
      <c r="ET170" s="264"/>
      <c r="EU170" s="264"/>
      <c r="EV170" s="264"/>
      <c r="EW170" s="264"/>
      <c r="EX170" s="264"/>
      <c r="EY170" s="264"/>
      <c r="EZ170" s="264"/>
      <c r="FA170" s="264"/>
      <c r="FB170" s="264"/>
      <c r="FC170" s="264"/>
      <c r="FD170" s="264"/>
      <c r="FE170" s="264"/>
      <c r="FF170" s="264"/>
      <c r="FG170" s="264"/>
      <c r="FH170" s="264"/>
      <c r="FI170" s="264"/>
      <c r="FJ170" s="264"/>
      <c r="FK170" s="264"/>
      <c r="FL170" s="264"/>
      <c r="FM170" s="264"/>
      <c r="FN170" s="264"/>
      <c r="FO170" s="264"/>
      <c r="FP170" s="264"/>
      <c r="FQ170" s="264"/>
      <c r="FR170" s="264"/>
      <c r="FS170" s="264"/>
      <c r="FT170" s="264"/>
      <c r="FU170" s="264"/>
      <c r="FV170" s="264"/>
      <c r="FW170" s="264"/>
      <c r="FX170" s="264"/>
      <c r="FY170" s="264"/>
      <c r="FZ170" s="264"/>
      <c r="GA170" s="264"/>
    </row>
    <row r="171" spans="1:183" ht="45">
      <c r="A171" s="18" t="s">
        <v>1093</v>
      </c>
      <c r="B171" s="18" t="s">
        <v>1094</v>
      </c>
      <c r="C171" s="18" t="s">
        <v>1095</v>
      </c>
      <c r="D171" s="19">
        <v>42832</v>
      </c>
      <c r="E171" s="19">
        <v>45559</v>
      </c>
      <c r="F171" s="18" t="s">
        <v>152</v>
      </c>
      <c r="G171" s="19">
        <v>45559</v>
      </c>
      <c r="H171" s="18" t="s">
        <v>157</v>
      </c>
      <c r="I171" s="18"/>
      <c r="J171" s="18" t="s">
        <v>1096</v>
      </c>
      <c r="K171" s="18" t="s">
        <v>143</v>
      </c>
      <c r="L171" s="18"/>
      <c r="M171" s="18" t="s">
        <v>159</v>
      </c>
      <c r="N171" s="18" t="s">
        <v>365</v>
      </c>
      <c r="O171" s="18" t="s">
        <v>330</v>
      </c>
      <c r="P171" s="18" t="s">
        <v>276</v>
      </c>
      <c r="Q171" s="18"/>
      <c r="R171" s="18"/>
      <c r="S171" s="38">
        <v>0</v>
      </c>
      <c r="T171" s="18" t="s">
        <v>150</v>
      </c>
      <c r="U171" s="18" t="s">
        <v>163</v>
      </c>
      <c r="V171" s="18" t="s">
        <v>157</v>
      </c>
      <c r="W171" s="18" t="s">
        <v>140</v>
      </c>
      <c r="X171" s="20">
        <f>DATE(YEAR(D171) + 3, MONTH(D171), DAY(D171))</f>
        <v>43928</v>
      </c>
      <c r="Y171" s="20">
        <f>DATE(YEAR(E171) + 6, MONTH(E171), DAY(E171))</f>
        <v>47750</v>
      </c>
      <c r="Z171" s="20" t="s">
        <v>141</v>
      </c>
      <c r="AA171" s="21" t="s">
        <v>152</v>
      </c>
      <c r="AB171" s="21" t="s">
        <v>141</v>
      </c>
      <c r="AC171" s="20" t="s">
        <v>263</v>
      </c>
    </row>
    <row r="172" spans="1:183" ht="75">
      <c r="A172" s="18" t="s">
        <v>1097</v>
      </c>
      <c r="B172" s="250" t="s">
        <v>1098</v>
      </c>
      <c r="C172" s="18" t="s">
        <v>1099</v>
      </c>
      <c r="D172" s="98">
        <v>44816</v>
      </c>
      <c r="E172" s="98">
        <v>45747</v>
      </c>
      <c r="F172" s="21" t="s">
        <v>141</v>
      </c>
      <c r="G172" s="20">
        <v>45747</v>
      </c>
      <c r="H172" s="21" t="s">
        <v>140</v>
      </c>
      <c r="I172" s="21"/>
      <c r="J172" s="21" t="s">
        <v>1100</v>
      </c>
      <c r="K172" s="21" t="s">
        <v>143</v>
      </c>
      <c r="L172" s="282" t="s">
        <v>1101</v>
      </c>
      <c r="M172" s="21" t="s">
        <v>145</v>
      </c>
      <c r="N172" s="21" t="s">
        <v>1102</v>
      </c>
      <c r="O172" s="21" t="s">
        <v>481</v>
      </c>
      <c r="P172" s="21"/>
      <c r="Q172" s="24">
        <v>22258</v>
      </c>
      <c r="R172" s="24">
        <v>57500</v>
      </c>
      <c r="S172" s="24"/>
      <c r="T172" s="56" t="s">
        <v>150</v>
      </c>
      <c r="U172" s="21" t="s">
        <v>163</v>
      </c>
      <c r="V172" s="21" t="s">
        <v>140</v>
      </c>
      <c r="W172" s="60"/>
      <c r="X172" s="21"/>
      <c r="Y172" s="21"/>
      <c r="Z172" s="21"/>
      <c r="AA172" s="21"/>
      <c r="AB172" s="21"/>
      <c r="AC172" s="21"/>
    </row>
    <row r="173" spans="1:183">
      <c r="A173" s="18" t="s">
        <v>1103</v>
      </c>
      <c r="B173" s="18" t="s">
        <v>1104</v>
      </c>
      <c r="C173" s="18" t="s">
        <v>1105</v>
      </c>
      <c r="D173" s="19">
        <v>44682</v>
      </c>
      <c r="E173" s="19">
        <v>45748</v>
      </c>
      <c r="F173" s="18" t="s">
        <v>152</v>
      </c>
      <c r="G173" s="19">
        <v>45748</v>
      </c>
      <c r="H173" s="18" t="s">
        <v>157</v>
      </c>
      <c r="I173" s="19" t="s">
        <v>141</v>
      </c>
      <c r="J173" s="18" t="s">
        <v>1106</v>
      </c>
      <c r="K173" s="99" t="s">
        <v>152</v>
      </c>
      <c r="L173" s="105" t="s">
        <v>1107</v>
      </c>
      <c r="M173" s="18" t="s">
        <v>145</v>
      </c>
      <c r="N173" s="18" t="s">
        <v>343</v>
      </c>
      <c r="O173" s="18" t="s">
        <v>256</v>
      </c>
      <c r="P173" s="18" t="s">
        <v>175</v>
      </c>
      <c r="Q173" s="23">
        <v>100000</v>
      </c>
      <c r="R173" s="23">
        <v>300000</v>
      </c>
      <c r="S173" s="38">
        <v>0</v>
      </c>
      <c r="T173" s="95" t="s">
        <v>150</v>
      </c>
      <c r="U173" s="18" t="s">
        <v>163</v>
      </c>
      <c r="V173" s="21" t="s">
        <v>157</v>
      </c>
      <c r="W173" s="21" t="s">
        <v>141</v>
      </c>
      <c r="X173" s="20">
        <f>DATE(YEAR(D173) + 3, MONTH(D173), DAY(D173))</f>
        <v>45778</v>
      </c>
      <c r="Y173" s="20">
        <f>DATE(YEAR(E173) + 3, MONTH(E173), DAY(E173))</f>
        <v>46844</v>
      </c>
      <c r="Z173" s="20" t="s">
        <v>141</v>
      </c>
      <c r="AA173" s="21" t="s">
        <v>152</v>
      </c>
      <c r="AB173" s="21" t="s">
        <v>141</v>
      </c>
      <c r="AC173" s="20" t="s">
        <v>249</v>
      </c>
    </row>
    <row r="174" spans="1:183">
      <c r="A174" s="21" t="s">
        <v>1108</v>
      </c>
      <c r="B174" s="283" t="s">
        <v>1109</v>
      </c>
      <c r="C174" s="284" t="s">
        <v>1110</v>
      </c>
      <c r="D174" s="98">
        <v>44886</v>
      </c>
      <c r="E174" s="98">
        <v>45137</v>
      </c>
      <c r="F174" s="21" t="s">
        <v>152</v>
      </c>
      <c r="G174" s="98">
        <v>45137</v>
      </c>
      <c r="H174" s="21" t="s">
        <v>140</v>
      </c>
      <c r="I174" s="21" t="s">
        <v>141</v>
      </c>
      <c r="J174" s="21" t="s">
        <v>1111</v>
      </c>
      <c r="K174" s="17" t="s">
        <v>487</v>
      </c>
      <c r="L174" s="129">
        <v>7227157</v>
      </c>
      <c r="M174" s="17" t="s">
        <v>145</v>
      </c>
      <c r="N174" s="17" t="s">
        <v>964</v>
      </c>
      <c r="O174" s="17" t="s">
        <v>194</v>
      </c>
      <c r="P174" s="17" t="s">
        <v>162</v>
      </c>
      <c r="Q174" s="285" t="s">
        <v>1112</v>
      </c>
      <c r="R174" s="285" t="s">
        <v>1112</v>
      </c>
      <c r="T174" s="17" t="s">
        <v>150</v>
      </c>
      <c r="U174" s="21" t="s">
        <v>163</v>
      </c>
      <c r="V174" s="21" t="s">
        <v>140</v>
      </c>
      <c r="W174" s="60" t="s">
        <v>141</v>
      </c>
      <c r="X174" s="20">
        <f t="shared" ref="X174:Y186" si="14">DATE(YEAR(D174) + 3, MONTH(D174), DAY(D174))</f>
        <v>45982</v>
      </c>
      <c r="Y174" s="20">
        <f t="shared" si="14"/>
        <v>46233</v>
      </c>
      <c r="Z174" s="21"/>
      <c r="AA174" s="21"/>
      <c r="AB174" s="21"/>
      <c r="AC174" s="21"/>
    </row>
    <row r="175" spans="1:183">
      <c r="A175" s="21" t="s">
        <v>1113</v>
      </c>
      <c r="B175" s="21" t="s">
        <v>1114</v>
      </c>
      <c r="C175" s="21" t="s">
        <v>1115</v>
      </c>
      <c r="D175" s="98">
        <v>44440</v>
      </c>
      <c r="E175" s="98">
        <v>45138</v>
      </c>
      <c r="F175" s="21" t="s">
        <v>1116</v>
      </c>
      <c r="G175" s="20">
        <v>45138</v>
      </c>
      <c r="H175" s="21" t="s">
        <v>140</v>
      </c>
      <c r="I175" s="20" t="s">
        <v>1117</v>
      </c>
      <c r="J175" s="21" t="s">
        <v>1118</v>
      </c>
      <c r="K175" s="99" t="s">
        <v>487</v>
      </c>
      <c r="L175" s="21"/>
      <c r="M175" s="21" t="s">
        <v>159</v>
      </c>
      <c r="N175" s="21" t="s">
        <v>1119</v>
      </c>
      <c r="O175" s="21" t="s">
        <v>512</v>
      </c>
      <c r="P175" s="21" t="s">
        <v>233</v>
      </c>
      <c r="Q175" s="24">
        <f>R175/3</f>
        <v>4858000</v>
      </c>
      <c r="R175" s="24">
        <v>14574000</v>
      </c>
      <c r="S175" s="24">
        <v>0</v>
      </c>
      <c r="T175" s="56" t="s">
        <v>150</v>
      </c>
      <c r="U175" s="21" t="s">
        <v>163</v>
      </c>
      <c r="V175" s="21" t="s">
        <v>1120</v>
      </c>
      <c r="W175" s="60" t="s">
        <v>1121</v>
      </c>
      <c r="X175" s="20">
        <f t="shared" si="14"/>
        <v>45536</v>
      </c>
      <c r="Y175" s="20">
        <f t="shared" si="14"/>
        <v>46234</v>
      </c>
      <c r="Z175" s="21" t="s">
        <v>1122</v>
      </c>
      <c r="AA175" s="21" t="s">
        <v>1122</v>
      </c>
      <c r="AB175" s="21" t="s">
        <v>1122</v>
      </c>
      <c r="AC175" s="21" t="s">
        <v>235</v>
      </c>
    </row>
    <row r="176" spans="1:183" ht="45">
      <c r="A176" s="21" t="s">
        <v>1123</v>
      </c>
      <c r="B176" s="209" t="s">
        <v>1124</v>
      </c>
      <c r="C176" s="132" t="s">
        <v>1125</v>
      </c>
      <c r="D176" s="98">
        <v>44652</v>
      </c>
      <c r="E176" s="98">
        <v>48305</v>
      </c>
      <c r="F176" s="21" t="s">
        <v>152</v>
      </c>
      <c r="G176" s="98">
        <v>48305</v>
      </c>
      <c r="H176" s="21" t="s">
        <v>140</v>
      </c>
      <c r="I176" s="21" t="s">
        <v>141</v>
      </c>
      <c r="J176" s="287" t="s">
        <v>1126</v>
      </c>
      <c r="K176" s="99" t="s">
        <v>963</v>
      </c>
      <c r="L176" s="21"/>
      <c r="M176" s="21" t="s">
        <v>172</v>
      </c>
      <c r="N176" s="21" t="s">
        <v>1127</v>
      </c>
      <c r="O176" s="21" t="s">
        <v>256</v>
      </c>
      <c r="P176" s="113" t="s">
        <v>233</v>
      </c>
      <c r="Q176" s="117">
        <v>213294</v>
      </c>
      <c r="R176" s="130"/>
      <c r="S176" s="117">
        <v>0</v>
      </c>
      <c r="T176" s="17" t="s">
        <v>187</v>
      </c>
      <c r="U176" s="21" t="s">
        <v>197</v>
      </c>
      <c r="V176" s="21" t="s">
        <v>140</v>
      </c>
      <c r="W176" s="133" t="s">
        <v>1128</v>
      </c>
      <c r="X176" s="20">
        <f t="shared" si="14"/>
        <v>45748</v>
      </c>
      <c r="Y176" s="20">
        <f t="shared" si="14"/>
        <v>49400</v>
      </c>
      <c r="Z176" s="21" t="s">
        <v>141</v>
      </c>
      <c r="AA176" s="21" t="s">
        <v>141</v>
      </c>
      <c r="AB176" s="21" t="s">
        <v>165</v>
      </c>
      <c r="AC176" s="21"/>
    </row>
    <row r="177" spans="1:183" ht="60">
      <c r="A177" s="21" t="s">
        <v>1129</v>
      </c>
      <c r="B177" s="18" t="s">
        <v>1130</v>
      </c>
      <c r="C177" s="288" t="s">
        <v>1131</v>
      </c>
      <c r="D177" s="98">
        <v>44927</v>
      </c>
      <c r="E177" s="98">
        <v>45291</v>
      </c>
      <c r="F177" s="21" t="s">
        <v>152</v>
      </c>
      <c r="G177" s="98">
        <v>45291</v>
      </c>
      <c r="H177" s="21" t="s">
        <v>140</v>
      </c>
      <c r="I177" s="21" t="s">
        <v>141</v>
      </c>
      <c r="J177" s="21" t="s">
        <v>781</v>
      </c>
      <c r="K177" s="21" t="s">
        <v>487</v>
      </c>
      <c r="L177" s="129"/>
      <c r="M177" s="21" t="s">
        <v>145</v>
      </c>
      <c r="N177" s="21" t="s">
        <v>693</v>
      </c>
      <c r="O177" s="21" t="s">
        <v>488</v>
      </c>
      <c r="P177" s="21" t="s">
        <v>148</v>
      </c>
      <c r="Q177" s="24">
        <v>77000</v>
      </c>
      <c r="R177" s="24">
        <v>77000</v>
      </c>
      <c r="S177" s="24">
        <v>0</v>
      </c>
      <c r="T177" s="21" t="s">
        <v>187</v>
      </c>
      <c r="U177" s="21" t="s">
        <v>197</v>
      </c>
      <c r="V177" s="21" t="s">
        <v>140</v>
      </c>
      <c r="W177" s="60"/>
      <c r="X177" s="20">
        <f t="shared" si="14"/>
        <v>46023</v>
      </c>
      <c r="Y177" s="20">
        <f t="shared" si="14"/>
        <v>46387</v>
      </c>
      <c r="Z177" s="21" t="s">
        <v>141</v>
      </c>
      <c r="AA177" s="21" t="s">
        <v>141</v>
      </c>
      <c r="AB177" s="21" t="s">
        <v>141</v>
      </c>
      <c r="AC177" s="21"/>
    </row>
    <row r="178" spans="1:183" ht="105">
      <c r="A178" s="21" t="s">
        <v>1129</v>
      </c>
      <c r="B178" s="18" t="s">
        <v>1130</v>
      </c>
      <c r="C178" s="288" t="s">
        <v>1132</v>
      </c>
      <c r="D178" s="98">
        <v>45017</v>
      </c>
      <c r="E178" s="98">
        <v>45016</v>
      </c>
      <c r="F178" s="21" t="s">
        <v>152</v>
      </c>
      <c r="G178" s="20">
        <v>45016</v>
      </c>
      <c r="H178" s="21" t="s">
        <v>140</v>
      </c>
      <c r="I178" s="21" t="s">
        <v>141</v>
      </c>
      <c r="J178" s="21" t="s">
        <v>1133</v>
      </c>
      <c r="K178" s="21" t="s">
        <v>487</v>
      </c>
      <c r="L178" s="105">
        <v>4005060</v>
      </c>
      <c r="M178" s="21" t="s">
        <v>145</v>
      </c>
      <c r="N178" s="21" t="s">
        <v>693</v>
      </c>
      <c r="O178" s="21" t="s">
        <v>488</v>
      </c>
      <c r="P178" s="21" t="s">
        <v>148</v>
      </c>
      <c r="Q178" s="24">
        <v>11000</v>
      </c>
      <c r="R178" s="24">
        <v>11000</v>
      </c>
      <c r="S178" s="24">
        <v>0</v>
      </c>
      <c r="T178" s="21" t="s">
        <v>187</v>
      </c>
      <c r="U178" s="21" t="s">
        <v>197</v>
      </c>
      <c r="V178" s="21" t="s">
        <v>140</v>
      </c>
      <c r="W178" s="60"/>
      <c r="X178" s="20">
        <f t="shared" si="14"/>
        <v>46113</v>
      </c>
      <c r="Y178" s="20">
        <f t="shared" si="14"/>
        <v>46112</v>
      </c>
      <c r="Z178" s="21" t="s">
        <v>141</v>
      </c>
      <c r="AA178" s="21" t="s">
        <v>141</v>
      </c>
      <c r="AB178" s="21" t="s">
        <v>141</v>
      </c>
      <c r="AC178" s="21"/>
    </row>
    <row r="179" spans="1:183" ht="105">
      <c r="A179" s="21" t="s">
        <v>1129</v>
      </c>
      <c r="B179" s="18" t="s">
        <v>1130</v>
      </c>
      <c r="C179" s="288" t="s">
        <v>1132</v>
      </c>
      <c r="D179" s="98">
        <v>45040</v>
      </c>
      <c r="E179" s="98">
        <v>45406</v>
      </c>
      <c r="F179" s="21" t="s">
        <v>152</v>
      </c>
      <c r="G179" s="98">
        <v>45406</v>
      </c>
      <c r="H179" s="21" t="s">
        <v>140</v>
      </c>
      <c r="I179" s="21" t="s">
        <v>141</v>
      </c>
      <c r="J179" s="21" t="s">
        <v>1134</v>
      </c>
      <c r="K179" s="21" t="s">
        <v>487</v>
      </c>
      <c r="L179" s="105">
        <v>4283951</v>
      </c>
      <c r="M179" s="21" t="s">
        <v>145</v>
      </c>
      <c r="N179" s="21" t="s">
        <v>693</v>
      </c>
      <c r="O179" s="21" t="s">
        <v>488</v>
      </c>
      <c r="P179" s="21" t="s">
        <v>148</v>
      </c>
      <c r="Q179" s="24">
        <v>16000</v>
      </c>
      <c r="R179" s="24">
        <v>16000</v>
      </c>
      <c r="S179" s="24">
        <v>0</v>
      </c>
      <c r="T179" s="21" t="s">
        <v>187</v>
      </c>
      <c r="U179" s="21" t="s">
        <v>197</v>
      </c>
      <c r="V179" s="21" t="s">
        <v>140</v>
      </c>
      <c r="W179" s="60"/>
      <c r="X179" s="20">
        <f t="shared" si="14"/>
        <v>46136</v>
      </c>
      <c r="Y179" s="20">
        <f t="shared" si="14"/>
        <v>46501</v>
      </c>
      <c r="Z179" s="21" t="s">
        <v>141</v>
      </c>
      <c r="AA179" s="21" t="s">
        <v>141</v>
      </c>
      <c r="AB179" s="21" t="s">
        <v>141</v>
      </c>
      <c r="AC179" s="21"/>
    </row>
    <row r="180" spans="1:183" ht="135">
      <c r="A180" s="21" t="s">
        <v>1135</v>
      </c>
      <c r="B180" s="289" t="s">
        <v>1136</v>
      </c>
      <c r="C180" s="65" t="s">
        <v>1137</v>
      </c>
      <c r="D180" s="138">
        <v>45013</v>
      </c>
      <c r="E180" s="138">
        <v>46473</v>
      </c>
      <c r="F180" s="113" t="s">
        <v>152</v>
      </c>
      <c r="G180" s="138">
        <v>46473</v>
      </c>
      <c r="H180" s="113" t="s">
        <v>140</v>
      </c>
      <c r="I180" s="113" t="s">
        <v>141</v>
      </c>
      <c r="J180" s="113" t="s">
        <v>1138</v>
      </c>
      <c r="K180" s="113" t="s">
        <v>487</v>
      </c>
      <c r="L180" s="129">
        <v>3532684</v>
      </c>
      <c r="M180" s="21" t="s">
        <v>145</v>
      </c>
      <c r="N180" s="21" t="s">
        <v>392</v>
      </c>
      <c r="O180" s="21" t="s">
        <v>330</v>
      </c>
      <c r="P180" s="18" t="s">
        <v>175</v>
      </c>
      <c r="Q180" s="24">
        <v>16467</v>
      </c>
      <c r="R180" s="24" t="s">
        <v>1139</v>
      </c>
      <c r="S180" s="24">
        <v>0</v>
      </c>
      <c r="T180" s="21" t="s">
        <v>187</v>
      </c>
      <c r="U180" s="21" t="s">
        <v>197</v>
      </c>
      <c r="V180" s="21" t="s">
        <v>140</v>
      </c>
      <c r="W180" s="60"/>
      <c r="X180" s="20">
        <f t="shared" si="14"/>
        <v>46109</v>
      </c>
      <c r="Y180" s="20">
        <f t="shared" si="14"/>
        <v>47569</v>
      </c>
      <c r="Z180" s="21" t="s">
        <v>141</v>
      </c>
      <c r="AA180" s="21" t="s">
        <v>141</v>
      </c>
      <c r="AB180" s="21" t="s">
        <v>141</v>
      </c>
      <c r="AC180" s="21"/>
    </row>
    <row r="181" spans="1:183" ht="75">
      <c r="A181" s="17" t="s">
        <v>1140</v>
      </c>
      <c r="B181" s="65" t="s">
        <v>1141</v>
      </c>
      <c r="C181" s="65" t="s">
        <v>1142</v>
      </c>
      <c r="D181" s="138">
        <v>44931</v>
      </c>
      <c r="E181" s="138">
        <v>45108</v>
      </c>
      <c r="F181" s="113" t="s">
        <v>152</v>
      </c>
      <c r="G181" s="92">
        <v>45108</v>
      </c>
      <c r="H181" s="113" t="s">
        <v>140</v>
      </c>
      <c r="I181" s="113" t="s">
        <v>141</v>
      </c>
      <c r="J181" s="113" t="s">
        <v>1143</v>
      </c>
      <c r="K181" s="113" t="s">
        <v>487</v>
      </c>
      <c r="L181" s="113"/>
      <c r="M181" s="113" t="s">
        <v>497</v>
      </c>
      <c r="N181" s="113" t="s">
        <v>1144</v>
      </c>
      <c r="O181" s="113" t="s">
        <v>174</v>
      </c>
      <c r="P181" s="113" t="s">
        <v>185</v>
      </c>
      <c r="Q181" s="117">
        <v>241500</v>
      </c>
      <c r="R181" s="117">
        <v>241500</v>
      </c>
      <c r="S181" s="117">
        <v>0</v>
      </c>
      <c r="T181" s="113" t="s">
        <v>187</v>
      </c>
      <c r="U181" s="113" t="s">
        <v>197</v>
      </c>
      <c r="V181" s="113" t="s">
        <v>140</v>
      </c>
      <c r="W181" s="118"/>
      <c r="X181" s="92">
        <f t="shared" si="14"/>
        <v>46027</v>
      </c>
      <c r="Y181" s="92">
        <f t="shared" si="14"/>
        <v>46204</v>
      </c>
      <c r="Z181" s="113" t="s">
        <v>141</v>
      </c>
      <c r="AA181" s="113" t="s">
        <v>141</v>
      </c>
      <c r="AB181" s="113" t="s">
        <v>141</v>
      </c>
      <c r="AC181" s="21"/>
    </row>
    <row r="182" spans="1:183" ht="45">
      <c r="A182" s="21" t="s">
        <v>1145</v>
      </c>
      <c r="B182" s="21" t="s">
        <v>1146</v>
      </c>
      <c r="C182" s="21" t="s">
        <v>1146</v>
      </c>
      <c r="D182" s="98">
        <v>44935</v>
      </c>
      <c r="E182" s="98">
        <v>45665</v>
      </c>
      <c r="F182" s="21" t="s">
        <v>165</v>
      </c>
      <c r="G182" s="20">
        <v>46395</v>
      </c>
      <c r="H182" s="21" t="s">
        <v>157</v>
      </c>
      <c r="I182" s="20">
        <v>45108</v>
      </c>
      <c r="J182" s="21" t="s">
        <v>1147</v>
      </c>
      <c r="K182" s="21" t="s">
        <v>1148</v>
      </c>
      <c r="L182" s="22" t="s">
        <v>1149</v>
      </c>
      <c r="M182" s="21" t="s">
        <v>159</v>
      </c>
      <c r="N182" s="21" t="s">
        <v>1150</v>
      </c>
      <c r="O182" s="21" t="s">
        <v>465</v>
      </c>
      <c r="P182" s="21" t="s">
        <v>185</v>
      </c>
      <c r="Q182" s="24">
        <v>500000</v>
      </c>
      <c r="R182" s="24">
        <v>2000000</v>
      </c>
      <c r="S182" s="24">
        <v>0</v>
      </c>
      <c r="T182" s="21" t="s">
        <v>150</v>
      </c>
      <c r="U182" s="21" t="s">
        <v>1151</v>
      </c>
      <c r="V182" s="21" t="s">
        <v>157</v>
      </c>
      <c r="W182" s="132" t="s">
        <v>1152</v>
      </c>
      <c r="X182" s="20">
        <f t="shared" si="14"/>
        <v>46031</v>
      </c>
      <c r="Y182" s="20">
        <f t="shared" si="14"/>
        <v>46760</v>
      </c>
      <c r="Z182" s="21" t="s">
        <v>141</v>
      </c>
      <c r="AA182" s="21" t="s">
        <v>152</v>
      </c>
      <c r="AB182" s="21" t="s">
        <v>141</v>
      </c>
      <c r="AC182" s="21" t="s">
        <v>249</v>
      </c>
    </row>
    <row r="183" spans="1:183" ht="45">
      <c r="A183" s="21" t="s">
        <v>1145</v>
      </c>
      <c r="B183" s="21" t="s">
        <v>1146</v>
      </c>
      <c r="C183" s="21" t="s">
        <v>1146</v>
      </c>
      <c r="D183" s="98">
        <v>44935</v>
      </c>
      <c r="E183" s="98">
        <v>45665</v>
      </c>
      <c r="F183" s="21" t="s">
        <v>165</v>
      </c>
      <c r="G183" s="20">
        <v>46395</v>
      </c>
      <c r="H183" s="21" t="s">
        <v>157</v>
      </c>
      <c r="I183" s="20">
        <v>45108</v>
      </c>
      <c r="J183" s="17" t="s">
        <v>1153</v>
      </c>
      <c r="K183" s="21" t="s">
        <v>143</v>
      </c>
      <c r="L183" s="22" t="s">
        <v>1154</v>
      </c>
      <c r="M183" s="21" t="s">
        <v>159</v>
      </c>
      <c r="N183" s="21" t="s">
        <v>1150</v>
      </c>
      <c r="O183" s="21" t="s">
        <v>465</v>
      </c>
      <c r="P183" s="21" t="s">
        <v>185</v>
      </c>
      <c r="Q183" s="24">
        <v>500000</v>
      </c>
      <c r="R183" s="24">
        <v>2000000</v>
      </c>
      <c r="S183" s="24">
        <v>0</v>
      </c>
      <c r="T183" s="21" t="s">
        <v>150</v>
      </c>
      <c r="U183" s="21" t="s">
        <v>1151</v>
      </c>
      <c r="V183" s="21" t="s">
        <v>157</v>
      </c>
      <c r="W183" s="132" t="s">
        <v>1152</v>
      </c>
      <c r="X183" s="20">
        <f t="shared" si="14"/>
        <v>46031</v>
      </c>
      <c r="Y183" s="20">
        <f t="shared" si="14"/>
        <v>46760</v>
      </c>
      <c r="Z183" s="21" t="s">
        <v>141</v>
      </c>
      <c r="AA183" s="21" t="s">
        <v>152</v>
      </c>
      <c r="AB183" s="21" t="s">
        <v>141</v>
      </c>
      <c r="AC183" s="21" t="s">
        <v>249</v>
      </c>
    </row>
    <row r="184" spans="1:183" ht="45">
      <c r="A184" s="21" t="s">
        <v>1145</v>
      </c>
      <c r="B184" s="21" t="s">
        <v>1146</v>
      </c>
      <c r="C184" s="21" t="s">
        <v>1146</v>
      </c>
      <c r="D184" s="98">
        <v>44935</v>
      </c>
      <c r="E184" s="98">
        <v>45665</v>
      </c>
      <c r="F184" s="21" t="s">
        <v>165</v>
      </c>
      <c r="G184" s="20">
        <v>46395</v>
      </c>
      <c r="H184" s="21" t="s">
        <v>157</v>
      </c>
      <c r="I184" s="20">
        <v>45108</v>
      </c>
      <c r="J184" s="21" t="s">
        <v>1155</v>
      </c>
      <c r="K184" s="21" t="s">
        <v>143</v>
      </c>
      <c r="L184" s="21">
        <v>10971918</v>
      </c>
      <c r="M184" s="21" t="s">
        <v>159</v>
      </c>
      <c r="N184" s="21" t="s">
        <v>1150</v>
      </c>
      <c r="O184" s="21" t="s">
        <v>465</v>
      </c>
      <c r="P184" s="21" t="s">
        <v>185</v>
      </c>
      <c r="Q184" s="24">
        <v>500000</v>
      </c>
      <c r="R184" s="24">
        <v>2000000</v>
      </c>
      <c r="S184" s="24">
        <v>0</v>
      </c>
      <c r="T184" s="21" t="s">
        <v>150</v>
      </c>
      <c r="U184" s="21" t="s">
        <v>1151</v>
      </c>
      <c r="V184" s="21" t="s">
        <v>157</v>
      </c>
      <c r="W184" s="132" t="s">
        <v>1152</v>
      </c>
      <c r="X184" s="20">
        <f t="shared" si="14"/>
        <v>46031</v>
      </c>
      <c r="Y184" s="20">
        <f t="shared" si="14"/>
        <v>46760</v>
      </c>
      <c r="Z184" s="21" t="s">
        <v>141</v>
      </c>
      <c r="AA184" s="21" t="s">
        <v>152</v>
      </c>
      <c r="AB184" s="21" t="s">
        <v>141</v>
      </c>
      <c r="AC184" s="21" t="s">
        <v>249</v>
      </c>
    </row>
    <row r="185" spans="1:183" ht="45">
      <c r="A185" s="21" t="s">
        <v>1145</v>
      </c>
      <c r="B185" s="21" t="s">
        <v>1146</v>
      </c>
      <c r="C185" s="21" t="s">
        <v>1146</v>
      </c>
      <c r="D185" s="98">
        <v>44935</v>
      </c>
      <c r="E185" s="98">
        <v>45665</v>
      </c>
      <c r="F185" s="21" t="s">
        <v>165</v>
      </c>
      <c r="G185" s="20">
        <v>46395</v>
      </c>
      <c r="H185" s="21" t="s">
        <v>157</v>
      </c>
      <c r="I185" s="20">
        <v>45108</v>
      </c>
      <c r="J185" s="21" t="s">
        <v>1156</v>
      </c>
      <c r="K185" s="21" t="s">
        <v>143</v>
      </c>
      <c r="L185" s="22" t="s">
        <v>1157</v>
      </c>
      <c r="M185" s="21" t="s">
        <v>159</v>
      </c>
      <c r="N185" s="21" t="s">
        <v>1150</v>
      </c>
      <c r="O185" s="21" t="s">
        <v>465</v>
      </c>
      <c r="P185" s="21" t="s">
        <v>185</v>
      </c>
      <c r="Q185" s="24">
        <v>500000</v>
      </c>
      <c r="R185" s="24">
        <v>2000000</v>
      </c>
      <c r="S185" s="24">
        <v>0</v>
      </c>
      <c r="T185" s="21" t="s">
        <v>150</v>
      </c>
      <c r="U185" s="21" t="s">
        <v>1151</v>
      </c>
      <c r="V185" s="21" t="s">
        <v>157</v>
      </c>
      <c r="W185" s="132" t="s">
        <v>1152</v>
      </c>
      <c r="X185" s="20">
        <f t="shared" si="14"/>
        <v>46031</v>
      </c>
      <c r="Y185" s="20">
        <f t="shared" si="14"/>
        <v>46760</v>
      </c>
      <c r="Z185" s="21" t="s">
        <v>141</v>
      </c>
      <c r="AA185" s="21" t="s">
        <v>152</v>
      </c>
      <c r="AB185" s="21"/>
      <c r="AC185" s="21" t="s">
        <v>249</v>
      </c>
    </row>
    <row r="186" spans="1:183">
      <c r="A186" s="21" t="s">
        <v>1158</v>
      </c>
      <c r="B186" s="21" t="s">
        <v>1159</v>
      </c>
      <c r="C186" s="18" t="s">
        <v>1160</v>
      </c>
      <c r="D186" s="98">
        <v>45019</v>
      </c>
      <c r="E186" s="98">
        <v>46114</v>
      </c>
      <c r="F186" s="21" t="s">
        <v>152</v>
      </c>
      <c r="G186" s="98">
        <v>46114</v>
      </c>
      <c r="H186" s="21" t="s">
        <v>140</v>
      </c>
      <c r="I186" s="20">
        <v>45384</v>
      </c>
      <c r="J186" s="21" t="s">
        <v>1161</v>
      </c>
      <c r="K186" s="21" t="s">
        <v>143</v>
      </c>
      <c r="L186" s="22" t="s">
        <v>1162</v>
      </c>
      <c r="M186" s="21" t="s">
        <v>497</v>
      </c>
      <c r="N186" s="21" t="s">
        <v>619</v>
      </c>
      <c r="O186" s="21" t="s">
        <v>481</v>
      </c>
      <c r="P186" s="21" t="s">
        <v>1163</v>
      </c>
      <c r="Q186" s="24">
        <v>160000</v>
      </c>
      <c r="R186" s="24">
        <v>4800000</v>
      </c>
      <c r="S186" s="24">
        <v>0</v>
      </c>
      <c r="T186" s="21" t="s">
        <v>150</v>
      </c>
      <c r="U186" s="21" t="s">
        <v>151</v>
      </c>
      <c r="V186" s="21" t="s">
        <v>140</v>
      </c>
      <c r="W186" s="60"/>
      <c r="X186" s="20">
        <f t="shared" si="14"/>
        <v>46115</v>
      </c>
      <c r="Y186" s="20">
        <f t="shared" si="14"/>
        <v>47210</v>
      </c>
      <c r="Z186" s="21" t="s">
        <v>141</v>
      </c>
      <c r="AA186" s="21" t="s">
        <v>152</v>
      </c>
      <c r="AB186" s="21" t="s">
        <v>141</v>
      </c>
      <c r="AC186" s="21" t="s">
        <v>681</v>
      </c>
    </row>
    <row r="187" spans="1:183" ht="60">
      <c r="A187" s="290" t="s">
        <v>1164</v>
      </c>
      <c r="B187" s="290" t="s">
        <v>1165</v>
      </c>
      <c r="C187" s="290" t="s">
        <v>1166</v>
      </c>
      <c r="D187" s="291">
        <v>45016</v>
      </c>
      <c r="E187" s="291">
        <v>45594</v>
      </c>
      <c r="F187" s="290" t="s">
        <v>165</v>
      </c>
      <c r="G187" s="291">
        <v>46324</v>
      </c>
      <c r="H187" s="290" t="s">
        <v>157</v>
      </c>
      <c r="I187" s="291">
        <v>45441</v>
      </c>
      <c r="J187" s="290" t="s">
        <v>1167</v>
      </c>
      <c r="K187" s="292" t="s">
        <v>487</v>
      </c>
      <c r="L187" s="290">
        <v>3017251</v>
      </c>
      <c r="M187" s="290" t="s">
        <v>145</v>
      </c>
      <c r="N187" s="290" t="s">
        <v>1168</v>
      </c>
      <c r="O187" s="290" t="s">
        <v>256</v>
      </c>
      <c r="P187" s="293" t="s">
        <v>276</v>
      </c>
      <c r="Q187" s="294">
        <v>55593</v>
      </c>
      <c r="R187" s="294">
        <v>166779</v>
      </c>
      <c r="S187" s="295">
        <v>0</v>
      </c>
      <c r="T187" s="290" t="s">
        <v>150</v>
      </c>
      <c r="U187" s="290" t="s">
        <v>163</v>
      </c>
      <c r="V187" s="292" t="s">
        <v>140</v>
      </c>
      <c r="W187" s="290" t="s">
        <v>1169</v>
      </c>
      <c r="X187" s="296">
        <f>DATE(YEAR(D187) + 3, MONTH(D187), DAY(D187))</f>
        <v>46112</v>
      </c>
      <c r="Y187" s="296">
        <f>DATE(YEAR(E187) + 3, MONTH(E187), DAY(E187))</f>
        <v>46689</v>
      </c>
      <c r="Z187" s="296" t="s">
        <v>141</v>
      </c>
      <c r="AA187" s="292" t="s">
        <v>152</v>
      </c>
      <c r="AB187" s="292" t="s">
        <v>141</v>
      </c>
      <c r="AC187" s="296" t="s">
        <v>153</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7"/>
      <c r="AY187" s="297"/>
      <c r="AZ187" s="297"/>
      <c r="BA187" s="297"/>
      <c r="BB187" s="297"/>
      <c r="BC187" s="297"/>
      <c r="BD187" s="297"/>
      <c r="BE187" s="297"/>
      <c r="BF187" s="297"/>
      <c r="BG187" s="297"/>
      <c r="BH187" s="297"/>
      <c r="BI187" s="297"/>
      <c r="BJ187" s="297"/>
      <c r="BK187" s="297"/>
      <c r="BL187" s="297"/>
      <c r="BM187" s="297"/>
      <c r="BN187" s="297"/>
      <c r="BO187" s="297"/>
      <c r="BP187" s="297"/>
      <c r="BQ187" s="297"/>
      <c r="BR187" s="297"/>
      <c r="BS187" s="297"/>
      <c r="BT187" s="297"/>
      <c r="BU187" s="297"/>
      <c r="BV187" s="297"/>
      <c r="BW187" s="297"/>
      <c r="BX187" s="297"/>
      <c r="BY187" s="297"/>
      <c r="BZ187" s="297"/>
      <c r="CA187" s="297"/>
      <c r="CB187" s="297"/>
      <c r="CC187" s="297"/>
      <c r="CD187" s="297"/>
      <c r="CE187" s="297"/>
      <c r="CF187" s="297"/>
      <c r="CG187" s="297"/>
      <c r="CH187" s="297"/>
      <c r="CI187" s="297"/>
      <c r="CJ187" s="297"/>
      <c r="CK187" s="297"/>
      <c r="CL187" s="297"/>
      <c r="CM187" s="297"/>
      <c r="CN187" s="297"/>
      <c r="CO187" s="297"/>
      <c r="CP187" s="297"/>
      <c r="CQ187" s="297"/>
      <c r="CR187" s="297"/>
      <c r="CS187" s="297"/>
      <c r="CT187" s="297"/>
      <c r="CU187" s="297"/>
      <c r="CV187" s="297"/>
      <c r="CW187" s="297"/>
      <c r="CX187" s="297"/>
      <c r="CY187" s="297"/>
      <c r="CZ187" s="297"/>
      <c r="DA187" s="297"/>
      <c r="DB187" s="297"/>
      <c r="DC187" s="297"/>
      <c r="DD187" s="297"/>
      <c r="DE187" s="297"/>
      <c r="DF187" s="297"/>
      <c r="DG187" s="297"/>
      <c r="DH187" s="297"/>
      <c r="DI187" s="297"/>
      <c r="DJ187" s="297"/>
      <c r="DK187" s="297"/>
      <c r="DL187" s="297"/>
      <c r="DM187" s="297"/>
      <c r="DN187" s="297"/>
      <c r="DO187" s="297"/>
      <c r="DP187" s="297"/>
      <c r="DQ187" s="297"/>
      <c r="DR187" s="297"/>
      <c r="DS187" s="297"/>
      <c r="DT187" s="297"/>
      <c r="DU187" s="297"/>
      <c r="DV187" s="297"/>
      <c r="DW187" s="297"/>
      <c r="DX187" s="297"/>
      <c r="DY187" s="297"/>
      <c r="DZ187" s="297"/>
      <c r="EA187" s="297"/>
      <c r="EB187" s="297"/>
      <c r="EC187" s="297"/>
      <c r="ED187" s="297"/>
      <c r="EE187" s="297"/>
      <c r="EF187" s="297"/>
      <c r="EG187" s="297"/>
      <c r="EH187" s="297"/>
      <c r="EI187" s="297"/>
      <c r="EJ187" s="297"/>
      <c r="EK187" s="297"/>
      <c r="EL187" s="297"/>
      <c r="EM187" s="297"/>
      <c r="EN187" s="297"/>
      <c r="EO187" s="297"/>
      <c r="EP187" s="297"/>
      <c r="EQ187" s="297"/>
      <c r="ER187" s="297"/>
      <c r="ES187" s="297"/>
      <c r="ET187" s="297"/>
      <c r="EU187" s="297"/>
      <c r="EV187" s="297"/>
      <c r="EW187" s="297"/>
      <c r="EX187" s="297"/>
      <c r="EY187" s="297"/>
      <c r="EZ187" s="297"/>
      <c r="FA187" s="297"/>
      <c r="FB187" s="297"/>
      <c r="FC187" s="297"/>
      <c r="FD187" s="297"/>
      <c r="FE187" s="297"/>
      <c r="FF187" s="297"/>
      <c r="FG187" s="297"/>
      <c r="FH187" s="297"/>
      <c r="FI187" s="297"/>
      <c r="FJ187" s="297"/>
      <c r="FK187" s="297"/>
      <c r="FL187" s="297"/>
      <c r="FM187" s="297"/>
      <c r="FN187" s="297"/>
      <c r="FO187" s="297"/>
      <c r="FP187" s="297"/>
      <c r="FQ187" s="297"/>
      <c r="FR187" s="297"/>
      <c r="FS187" s="297"/>
      <c r="FT187" s="297"/>
      <c r="FU187" s="297"/>
      <c r="FV187" s="297"/>
      <c r="FW187" s="297"/>
      <c r="FX187" s="297"/>
      <c r="FY187" s="297"/>
      <c r="FZ187" s="297"/>
      <c r="GA187" s="297"/>
    </row>
    <row r="188" spans="1:183" s="106" customFormat="1" ht="60">
      <c r="A188" s="106" t="s">
        <v>1170</v>
      </c>
      <c r="B188" s="298" t="s">
        <v>1171</v>
      </c>
      <c r="C188" s="86" t="s">
        <v>1172</v>
      </c>
      <c r="D188" s="299">
        <v>45017</v>
      </c>
      <c r="E188" s="108">
        <v>46112</v>
      </c>
      <c r="F188" s="106" t="s">
        <v>152</v>
      </c>
      <c r="G188" s="93">
        <v>46112</v>
      </c>
      <c r="H188" s="106" t="s">
        <v>140</v>
      </c>
      <c r="I188" s="93">
        <v>45065</v>
      </c>
      <c r="J188" s="300" t="s">
        <v>1173</v>
      </c>
      <c r="K188" s="106" t="s">
        <v>487</v>
      </c>
      <c r="L188" s="298">
        <v>11406613</v>
      </c>
      <c r="M188" s="106" t="s">
        <v>145</v>
      </c>
      <c r="N188" s="106" t="s">
        <v>1174</v>
      </c>
      <c r="O188" s="106" t="s">
        <v>1000</v>
      </c>
      <c r="P188" s="106" t="s">
        <v>148</v>
      </c>
      <c r="Q188" s="112" t="s">
        <v>1175</v>
      </c>
      <c r="R188" s="112" t="s">
        <v>1176</v>
      </c>
      <c r="S188" s="301">
        <v>0</v>
      </c>
      <c r="T188" s="106" t="s">
        <v>1177</v>
      </c>
      <c r="U188" s="106" t="s">
        <v>1178</v>
      </c>
      <c r="V188" s="106" t="s">
        <v>140</v>
      </c>
      <c r="W188" s="275"/>
      <c r="Z188" s="302" t="s">
        <v>141</v>
      </c>
      <c r="AA188" s="106" t="s">
        <v>141</v>
      </c>
      <c r="AB188" s="265" t="s">
        <v>141</v>
      </c>
      <c r="AC188" s="106" t="s">
        <v>289</v>
      </c>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11"/>
    </row>
    <row r="189" spans="1:183" s="54" customFormat="1" ht="45">
      <c r="A189" s="106" t="s">
        <v>1179</v>
      </c>
      <c r="B189" s="303" t="s">
        <v>1180</v>
      </c>
      <c r="C189" s="304" t="s">
        <v>1181</v>
      </c>
      <c r="D189" s="108">
        <v>45065</v>
      </c>
      <c r="E189" s="108">
        <v>45352</v>
      </c>
      <c r="F189" s="106" t="s">
        <v>152</v>
      </c>
      <c r="G189" s="305">
        <v>45352</v>
      </c>
      <c r="H189" s="106" t="s">
        <v>140</v>
      </c>
      <c r="I189" s="93">
        <v>45062</v>
      </c>
      <c r="J189" s="106" t="s">
        <v>1182</v>
      </c>
      <c r="K189" s="106" t="s">
        <v>1148</v>
      </c>
      <c r="L189" s="306">
        <v>2114954</v>
      </c>
      <c r="M189" s="106" t="s">
        <v>145</v>
      </c>
      <c r="N189" s="106" t="s">
        <v>1183</v>
      </c>
      <c r="O189" s="307" t="s">
        <v>1184</v>
      </c>
      <c r="P189" s="106" t="s">
        <v>148</v>
      </c>
      <c r="Q189" s="112">
        <v>38657.5</v>
      </c>
      <c r="R189" s="112">
        <v>38657.5</v>
      </c>
      <c r="S189" s="301">
        <v>0</v>
      </c>
      <c r="T189" s="106" t="s">
        <v>1177</v>
      </c>
      <c r="U189" s="106" t="s">
        <v>1178</v>
      </c>
      <c r="V189" s="106" t="s">
        <v>140</v>
      </c>
      <c r="W189" s="275"/>
      <c r="X189" s="106"/>
      <c r="Y189" s="106"/>
      <c r="Z189" s="302" t="s">
        <v>141</v>
      </c>
      <c r="AA189" s="106" t="s">
        <v>141</v>
      </c>
      <c r="AB189" s="265" t="s">
        <v>141</v>
      </c>
      <c r="AC189" s="54" t="s">
        <v>249</v>
      </c>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3"/>
    </row>
    <row r="190" spans="1:183" ht="75">
      <c r="A190" s="54" t="s">
        <v>1185</v>
      </c>
      <c r="B190" s="106" t="s">
        <v>1186</v>
      </c>
      <c r="C190" s="86" t="s">
        <v>1187</v>
      </c>
      <c r="D190" s="308">
        <v>45030</v>
      </c>
      <c r="E190" s="309">
        <v>45016</v>
      </c>
      <c r="F190" s="106" t="s">
        <v>152</v>
      </c>
      <c r="G190" s="308">
        <v>45382</v>
      </c>
      <c r="H190" s="106"/>
      <c r="I190" s="302">
        <v>45076</v>
      </c>
      <c r="J190" s="310" t="s">
        <v>1188</v>
      </c>
      <c r="K190" s="106" t="s">
        <v>963</v>
      </c>
      <c r="L190" s="106"/>
      <c r="M190" s="303" t="s">
        <v>145</v>
      </c>
      <c r="N190" s="311" t="s">
        <v>920</v>
      </c>
      <c r="O190" s="311" t="s">
        <v>1189</v>
      </c>
      <c r="P190" s="303" t="s">
        <v>148</v>
      </c>
      <c r="Q190" s="311" t="s">
        <v>1190</v>
      </c>
      <c r="R190" s="311" t="s">
        <v>1190</v>
      </c>
      <c r="S190" s="301">
        <v>0</v>
      </c>
      <c r="T190" s="106" t="s">
        <v>1177</v>
      </c>
      <c r="U190" s="303" t="s">
        <v>1178</v>
      </c>
      <c r="V190" s="106" t="s">
        <v>140</v>
      </c>
      <c r="W190" s="275"/>
      <c r="X190" s="106"/>
      <c r="Y190" s="106"/>
      <c r="Z190" s="106" t="s">
        <v>141</v>
      </c>
      <c r="AA190" s="106" t="s">
        <v>141</v>
      </c>
      <c r="AB190" s="106" t="s">
        <v>141</v>
      </c>
      <c r="AC190" s="32" t="s">
        <v>249</v>
      </c>
    </row>
    <row r="191" spans="1:183" ht="60">
      <c r="A191" s="54" t="s">
        <v>1191</v>
      </c>
      <c r="B191" s="312" t="s">
        <v>1192</v>
      </c>
      <c r="C191" s="313" t="s">
        <v>1193</v>
      </c>
      <c r="D191" s="314">
        <v>45139</v>
      </c>
      <c r="E191" s="314">
        <v>45413</v>
      </c>
      <c r="F191" s="292" t="s">
        <v>152</v>
      </c>
      <c r="G191" s="314">
        <v>45413</v>
      </c>
      <c r="H191" s="54"/>
      <c r="I191" s="61">
        <v>45077</v>
      </c>
      <c r="J191" s="312" t="s">
        <v>1194</v>
      </c>
      <c r="K191" s="54" t="s">
        <v>487</v>
      </c>
      <c r="L191" s="315">
        <v>4402220</v>
      </c>
      <c r="M191" s="292" t="s">
        <v>145</v>
      </c>
      <c r="N191" s="316" t="s">
        <v>1195</v>
      </c>
      <c r="O191" s="312" t="s">
        <v>1196</v>
      </c>
      <c r="P191" s="312" t="s">
        <v>1197</v>
      </c>
      <c r="Q191" s="312" t="s">
        <v>1198</v>
      </c>
      <c r="R191" s="312" t="s">
        <v>1198</v>
      </c>
      <c r="S191" s="295">
        <v>0</v>
      </c>
      <c r="T191" s="292" t="s">
        <v>1177</v>
      </c>
      <c r="U191" s="292" t="s">
        <v>1178</v>
      </c>
      <c r="V191" s="292" t="s">
        <v>140</v>
      </c>
      <c r="W191" s="169"/>
      <c r="X191" s="54"/>
      <c r="Y191" s="54"/>
      <c r="Z191" s="292" t="s">
        <v>141</v>
      </c>
      <c r="AA191" s="292" t="s">
        <v>141</v>
      </c>
      <c r="AB191" s="292" t="s">
        <v>141</v>
      </c>
      <c r="AC191" s="292" t="s">
        <v>277</v>
      </c>
    </row>
    <row r="192" spans="1:183" ht="210">
      <c r="A192" s="106" t="s">
        <v>1199</v>
      </c>
      <c r="B192" s="317" t="s">
        <v>1200</v>
      </c>
      <c r="C192" s="97" t="s">
        <v>1201</v>
      </c>
      <c r="D192" s="318">
        <v>45089</v>
      </c>
      <c r="E192" s="319">
        <v>45135</v>
      </c>
      <c r="F192" s="303" t="s">
        <v>152</v>
      </c>
      <c r="G192" s="319">
        <v>45135</v>
      </c>
      <c r="H192" s="17" t="s">
        <v>140</v>
      </c>
      <c r="I192" s="218">
        <v>45085</v>
      </c>
      <c r="J192" s="320" t="s">
        <v>1200</v>
      </c>
      <c r="M192" s="303" t="s">
        <v>145</v>
      </c>
      <c r="N192" s="320" t="s">
        <v>1202</v>
      </c>
      <c r="O192" s="320" t="s">
        <v>1203</v>
      </c>
      <c r="P192" s="17" t="s">
        <v>233</v>
      </c>
      <c r="Q192" s="286">
        <v>33800</v>
      </c>
      <c r="R192" s="286">
        <v>33800</v>
      </c>
      <c r="S192" s="301">
        <v>0</v>
      </c>
      <c r="T192" s="303" t="s">
        <v>1177</v>
      </c>
      <c r="U192" s="303" t="s">
        <v>1178</v>
      </c>
      <c r="V192" s="303" t="s">
        <v>140</v>
      </c>
      <c r="Z192" s="303" t="s">
        <v>141</v>
      </c>
      <c r="AA192" s="303" t="s">
        <v>141</v>
      </c>
      <c r="AB192" s="303" t="s">
        <v>141</v>
      </c>
      <c r="AC192" s="303" t="s">
        <v>277</v>
      </c>
    </row>
    <row r="193" spans="1:29" ht="165">
      <c r="A193" s="54" t="s">
        <v>1204</v>
      </c>
      <c r="B193" s="52" t="s">
        <v>1205</v>
      </c>
      <c r="C193" s="52" t="s">
        <v>1206</v>
      </c>
      <c r="D193" s="322">
        <v>45092</v>
      </c>
      <c r="E193" s="322">
        <v>45565</v>
      </c>
      <c r="F193" s="54" t="s">
        <v>572</v>
      </c>
      <c r="G193" s="322">
        <v>45565</v>
      </c>
      <c r="H193" s="54" t="s">
        <v>140</v>
      </c>
      <c r="I193" s="61">
        <v>45376</v>
      </c>
      <c r="J193" s="54" t="s">
        <v>1207</v>
      </c>
      <c r="K193" s="54" t="s">
        <v>143</v>
      </c>
      <c r="L193" s="54">
        <v>4490352</v>
      </c>
      <c r="M193" s="290" t="s">
        <v>145</v>
      </c>
      <c r="N193" s="54" t="s">
        <v>1208</v>
      </c>
      <c r="O193" s="54" t="s">
        <v>161</v>
      </c>
      <c r="P193" s="323" t="s">
        <v>233</v>
      </c>
      <c r="Q193" s="59">
        <v>100000</v>
      </c>
      <c r="R193" s="59">
        <v>100000</v>
      </c>
      <c r="S193" s="295">
        <v>0</v>
      </c>
      <c r="T193" s="54" t="s">
        <v>150</v>
      </c>
      <c r="U193" s="290" t="s">
        <v>163</v>
      </c>
      <c r="V193" s="54" t="s">
        <v>140</v>
      </c>
      <c r="W193" s="278" t="s">
        <v>141</v>
      </c>
      <c r="X193" s="296">
        <f>DATE(YEAR(D193) + 3, MONTH(D193), DAY(D193))</f>
        <v>46188</v>
      </c>
      <c r="Y193" s="296">
        <f>DATE(YEAR(E193) + 3, MONTH(E193), DAY(E193))</f>
        <v>46660</v>
      </c>
      <c r="Z193" s="54" t="s">
        <v>165</v>
      </c>
      <c r="AA193" s="54" t="s">
        <v>165</v>
      </c>
      <c r="AB193" s="54" t="s">
        <v>157</v>
      </c>
      <c r="AC193" s="54" t="s">
        <v>153</v>
      </c>
    </row>
    <row r="194" spans="1:29" ht="30">
      <c r="A194" s="32" t="s">
        <v>1209</v>
      </c>
      <c r="B194" s="324" t="s">
        <v>1210</v>
      </c>
      <c r="C194" s="325" t="s">
        <v>1211</v>
      </c>
      <c r="D194" s="326">
        <v>45079</v>
      </c>
      <c r="E194" s="326">
        <v>45171</v>
      </c>
      <c r="F194" s="32" t="s">
        <v>152</v>
      </c>
      <c r="G194" s="36">
        <v>45171</v>
      </c>
      <c r="H194" s="32" t="s">
        <v>140</v>
      </c>
      <c r="I194" s="32" t="s">
        <v>1122</v>
      </c>
      <c r="J194" s="32" t="s">
        <v>1212</v>
      </c>
      <c r="K194" s="32" t="s">
        <v>1213</v>
      </c>
      <c r="L194" s="32"/>
      <c r="M194" s="32" t="s">
        <v>145</v>
      </c>
      <c r="N194" s="32" t="s">
        <v>1214</v>
      </c>
      <c r="O194" s="32" t="s">
        <v>512</v>
      </c>
      <c r="P194" s="32" t="s">
        <v>233</v>
      </c>
      <c r="Q194" s="327">
        <v>52850.879999999997</v>
      </c>
      <c r="R194" s="327">
        <v>52850.879999999997</v>
      </c>
      <c r="S194" s="327">
        <v>0</v>
      </c>
      <c r="T194" s="32" t="s">
        <v>196</v>
      </c>
      <c r="U194" s="32" t="s">
        <v>163</v>
      </c>
      <c r="V194" s="32" t="s">
        <v>140</v>
      </c>
      <c r="W194" s="328" t="s">
        <v>141</v>
      </c>
      <c r="X194" s="328" t="s">
        <v>141</v>
      </c>
      <c r="Y194" s="328" t="s">
        <v>141</v>
      </c>
      <c r="Z194" s="328" t="s">
        <v>141</v>
      </c>
      <c r="AA194" s="328" t="s">
        <v>141</v>
      </c>
      <c r="AB194" s="328" t="s">
        <v>141</v>
      </c>
      <c r="AC194" s="32" t="s">
        <v>277</v>
      </c>
    </row>
    <row r="195" spans="1:29" ht="409.6">
      <c r="A195" s="106" t="s">
        <v>1215</v>
      </c>
      <c r="B195" s="86" t="s">
        <v>1216</v>
      </c>
      <c r="C195" s="52" t="s">
        <v>1217</v>
      </c>
      <c r="D195" s="108">
        <v>45108</v>
      </c>
      <c r="E195" s="108">
        <v>45461</v>
      </c>
      <c r="F195" s="106" t="s">
        <v>140</v>
      </c>
      <c r="G195" s="329">
        <v>45461</v>
      </c>
      <c r="H195" s="106" t="s">
        <v>140</v>
      </c>
      <c r="I195" s="93">
        <v>45107</v>
      </c>
      <c r="J195" s="106" t="s">
        <v>1218</v>
      </c>
      <c r="K195" s="106" t="s">
        <v>487</v>
      </c>
      <c r="L195" s="106">
        <v>6135165</v>
      </c>
      <c r="M195" s="252" t="s">
        <v>145</v>
      </c>
      <c r="N195" s="106" t="s">
        <v>1219</v>
      </c>
      <c r="O195" s="106" t="s">
        <v>174</v>
      </c>
      <c r="P195" s="106" t="s">
        <v>233</v>
      </c>
      <c r="Q195" s="112">
        <v>50000</v>
      </c>
      <c r="R195" s="112">
        <v>50000</v>
      </c>
      <c r="S195" s="112">
        <v>0</v>
      </c>
      <c r="T195" s="106" t="s">
        <v>1220</v>
      </c>
      <c r="U195" s="106" t="s">
        <v>197</v>
      </c>
      <c r="V195" s="106" t="s">
        <v>140</v>
      </c>
      <c r="W195" s="275" t="s">
        <v>141</v>
      </c>
      <c r="X195" s="296" t="s">
        <v>141</v>
      </c>
      <c r="Y195" s="302" t="s">
        <v>141</v>
      </c>
      <c r="Z195" s="106" t="s">
        <v>141</v>
      </c>
      <c r="AA195" s="106" t="s">
        <v>141</v>
      </c>
      <c r="AB195" s="106" t="s">
        <v>141</v>
      </c>
      <c r="AC195" s="106" t="s">
        <v>1221</v>
      </c>
    </row>
    <row r="196" spans="1:29" ht="60">
      <c r="A196" s="21" t="s">
        <v>1222</v>
      </c>
      <c r="B196" s="21" t="s">
        <v>1223</v>
      </c>
      <c r="C196" s="149" t="s">
        <v>1224</v>
      </c>
      <c r="D196" s="98">
        <v>45111</v>
      </c>
      <c r="E196" s="98">
        <v>46206</v>
      </c>
      <c r="F196" s="21" t="s">
        <v>140</v>
      </c>
      <c r="G196" s="98">
        <v>46206</v>
      </c>
      <c r="H196" s="21" t="s">
        <v>140</v>
      </c>
      <c r="I196" s="20">
        <v>45477</v>
      </c>
      <c r="J196" s="21" t="s">
        <v>1225</v>
      </c>
      <c r="K196" s="21" t="s">
        <v>143</v>
      </c>
      <c r="L196" s="21">
        <v>11830707</v>
      </c>
      <c r="M196" s="21" t="s">
        <v>172</v>
      </c>
      <c r="N196" s="21" t="s">
        <v>1226</v>
      </c>
      <c r="O196" s="21" t="s">
        <v>194</v>
      </c>
      <c r="P196" s="21" t="s">
        <v>1227</v>
      </c>
      <c r="Q196" s="24">
        <v>15000</v>
      </c>
      <c r="R196" s="24">
        <v>45000</v>
      </c>
      <c r="S196" s="24">
        <v>0</v>
      </c>
      <c r="T196" s="21" t="s">
        <v>150</v>
      </c>
      <c r="U196" s="21" t="s">
        <v>163</v>
      </c>
      <c r="V196" s="21" t="s">
        <v>140</v>
      </c>
      <c r="W196" s="132" t="s">
        <v>1228</v>
      </c>
      <c r="X196" s="330">
        <f t="shared" ref="X196:Y200" si="15">DATE(YEAR(D196) + 3, MONTH(D196), DAY(D196))</f>
        <v>46207</v>
      </c>
      <c r="Y196" s="331">
        <f t="shared" si="15"/>
        <v>47302</v>
      </c>
      <c r="Z196" s="21" t="s">
        <v>141</v>
      </c>
      <c r="AA196" s="21" t="s">
        <v>165</v>
      </c>
      <c r="AB196" s="21" t="s">
        <v>165</v>
      </c>
      <c r="AC196" s="21" t="s">
        <v>681</v>
      </c>
    </row>
    <row r="197" spans="1:29" ht="60">
      <c r="A197" s="21" t="s">
        <v>1222</v>
      </c>
      <c r="B197" s="21" t="s">
        <v>1223</v>
      </c>
      <c r="C197" s="149" t="s">
        <v>1224</v>
      </c>
      <c r="D197" s="98">
        <v>45111</v>
      </c>
      <c r="E197" s="98">
        <v>46206</v>
      </c>
      <c r="F197" s="21" t="s">
        <v>140</v>
      </c>
      <c r="G197" s="98">
        <v>46206</v>
      </c>
      <c r="H197" s="21" t="s">
        <v>140</v>
      </c>
      <c r="I197" s="20">
        <v>45477</v>
      </c>
      <c r="J197" s="21" t="s">
        <v>1229</v>
      </c>
      <c r="K197" s="21" t="s">
        <v>963</v>
      </c>
      <c r="L197" s="21" t="s">
        <v>141</v>
      </c>
      <c r="M197" s="21" t="s">
        <v>172</v>
      </c>
      <c r="N197" s="21" t="s">
        <v>1226</v>
      </c>
      <c r="O197" s="21" t="s">
        <v>194</v>
      </c>
      <c r="P197" s="21" t="s">
        <v>1227</v>
      </c>
      <c r="Q197" s="24">
        <v>15000</v>
      </c>
      <c r="R197" s="24">
        <v>45000</v>
      </c>
      <c r="S197" s="24">
        <v>0</v>
      </c>
      <c r="T197" s="21" t="s">
        <v>150</v>
      </c>
      <c r="U197" s="21" t="s">
        <v>163</v>
      </c>
      <c r="V197" s="21" t="s">
        <v>140</v>
      </c>
      <c r="W197" s="132" t="s">
        <v>1228</v>
      </c>
      <c r="X197" s="296">
        <f t="shared" si="15"/>
        <v>46207</v>
      </c>
      <c r="Y197" s="332">
        <f t="shared" si="15"/>
        <v>47302</v>
      </c>
      <c r="Z197" s="44" t="s">
        <v>141</v>
      </c>
      <c r="AA197" s="44" t="s">
        <v>165</v>
      </c>
      <c r="AB197" s="44" t="s">
        <v>165</v>
      </c>
      <c r="AC197" s="21" t="s">
        <v>681</v>
      </c>
    </row>
    <row r="198" spans="1:29" ht="60">
      <c r="A198" s="21" t="s">
        <v>1222</v>
      </c>
      <c r="B198" s="21" t="s">
        <v>1223</v>
      </c>
      <c r="C198" s="149" t="s">
        <v>1224</v>
      </c>
      <c r="D198" s="98">
        <v>45111</v>
      </c>
      <c r="E198" s="98">
        <v>46206</v>
      </c>
      <c r="F198" s="21" t="s">
        <v>140</v>
      </c>
      <c r="G198" s="98">
        <v>46206</v>
      </c>
      <c r="H198" s="21" t="s">
        <v>140</v>
      </c>
      <c r="I198" s="20">
        <v>45477</v>
      </c>
      <c r="J198" s="21" t="s">
        <v>1230</v>
      </c>
      <c r="K198" s="21" t="s">
        <v>143</v>
      </c>
      <c r="L198" s="21">
        <v>5057066</v>
      </c>
      <c r="M198" s="21" t="s">
        <v>172</v>
      </c>
      <c r="N198" s="21" t="s">
        <v>1226</v>
      </c>
      <c r="O198" s="21" t="s">
        <v>194</v>
      </c>
      <c r="P198" s="21" t="s">
        <v>1227</v>
      </c>
      <c r="Q198" s="24">
        <v>15000</v>
      </c>
      <c r="R198" s="24">
        <v>45000</v>
      </c>
      <c r="S198" s="24">
        <v>0</v>
      </c>
      <c r="T198" s="21" t="s">
        <v>150</v>
      </c>
      <c r="U198" s="21" t="s">
        <v>163</v>
      </c>
      <c r="V198" s="21" t="s">
        <v>140</v>
      </c>
      <c r="W198" s="132" t="s">
        <v>1228</v>
      </c>
      <c r="X198" s="296">
        <f t="shared" si="15"/>
        <v>46207</v>
      </c>
      <c r="Y198" s="296">
        <f t="shared" si="15"/>
        <v>47302</v>
      </c>
      <c r="Z198" s="21" t="s">
        <v>141</v>
      </c>
      <c r="AA198" s="44" t="s">
        <v>165</v>
      </c>
      <c r="AB198" s="44" t="s">
        <v>165</v>
      </c>
      <c r="AC198" s="21" t="s">
        <v>681</v>
      </c>
    </row>
    <row r="199" spans="1:29" ht="60">
      <c r="A199" s="21" t="s">
        <v>1222</v>
      </c>
      <c r="B199" s="21" t="s">
        <v>1223</v>
      </c>
      <c r="C199" s="149" t="s">
        <v>1224</v>
      </c>
      <c r="D199" s="98">
        <v>45111</v>
      </c>
      <c r="E199" s="98">
        <v>46206</v>
      </c>
      <c r="F199" s="21" t="s">
        <v>140</v>
      </c>
      <c r="G199" s="98">
        <v>46206</v>
      </c>
      <c r="H199" s="21" t="s">
        <v>140</v>
      </c>
      <c r="I199" s="20">
        <v>45477</v>
      </c>
      <c r="J199" s="21" t="s">
        <v>201</v>
      </c>
      <c r="K199" s="21" t="s">
        <v>143</v>
      </c>
      <c r="L199" s="21">
        <v>8575779</v>
      </c>
      <c r="M199" s="21" t="s">
        <v>172</v>
      </c>
      <c r="N199" s="21" t="s">
        <v>1226</v>
      </c>
      <c r="O199" s="21" t="s">
        <v>194</v>
      </c>
      <c r="P199" s="21" t="s">
        <v>1227</v>
      </c>
      <c r="Q199" s="24">
        <v>15000</v>
      </c>
      <c r="R199" s="24">
        <v>45000</v>
      </c>
      <c r="S199" s="24">
        <v>0</v>
      </c>
      <c r="T199" s="21" t="s">
        <v>150</v>
      </c>
      <c r="U199" s="21" t="s">
        <v>163</v>
      </c>
      <c r="V199" s="21" t="s">
        <v>140</v>
      </c>
      <c r="W199" s="132" t="s">
        <v>1228</v>
      </c>
      <c r="X199" s="296">
        <f t="shared" si="15"/>
        <v>46207</v>
      </c>
      <c r="Y199" s="296">
        <f t="shared" si="15"/>
        <v>47302</v>
      </c>
      <c r="Z199" s="21" t="s">
        <v>141</v>
      </c>
      <c r="AA199" s="44" t="s">
        <v>165</v>
      </c>
      <c r="AB199" s="44" t="s">
        <v>165</v>
      </c>
      <c r="AC199" s="21" t="s">
        <v>681</v>
      </c>
    </row>
    <row r="200" spans="1:29" ht="60">
      <c r="A200" s="113" t="s">
        <v>1222</v>
      </c>
      <c r="B200" s="113" t="s">
        <v>1223</v>
      </c>
      <c r="C200" s="333" t="s">
        <v>1224</v>
      </c>
      <c r="D200" s="138">
        <v>45111</v>
      </c>
      <c r="E200" s="138">
        <v>46206</v>
      </c>
      <c r="F200" s="113" t="s">
        <v>140</v>
      </c>
      <c r="G200" s="138">
        <v>46206</v>
      </c>
      <c r="H200" s="113" t="s">
        <v>140</v>
      </c>
      <c r="I200" s="92">
        <v>45477</v>
      </c>
      <c r="J200" s="113" t="s">
        <v>1231</v>
      </c>
      <c r="K200" s="113" t="s">
        <v>143</v>
      </c>
      <c r="L200" s="113">
        <v>3596465</v>
      </c>
      <c r="M200" s="113" t="s">
        <v>172</v>
      </c>
      <c r="N200" s="113" t="s">
        <v>1226</v>
      </c>
      <c r="O200" s="113" t="s">
        <v>194</v>
      </c>
      <c r="P200" s="113" t="s">
        <v>1227</v>
      </c>
      <c r="Q200" s="117">
        <v>15000</v>
      </c>
      <c r="R200" s="117">
        <v>45000</v>
      </c>
      <c r="S200" s="117">
        <v>0</v>
      </c>
      <c r="T200" s="113" t="s">
        <v>150</v>
      </c>
      <c r="U200" s="113" t="s">
        <v>163</v>
      </c>
      <c r="V200" s="113" t="s">
        <v>140</v>
      </c>
      <c r="W200" s="175" t="s">
        <v>1228</v>
      </c>
      <c r="X200" s="302">
        <f t="shared" si="15"/>
        <v>46207</v>
      </c>
      <c r="Y200" s="302">
        <f t="shared" si="15"/>
        <v>47302</v>
      </c>
      <c r="Z200" s="113" t="s">
        <v>141</v>
      </c>
      <c r="AA200" s="31" t="s">
        <v>165</v>
      </c>
      <c r="AB200" s="31" t="s">
        <v>165</v>
      </c>
      <c r="AC200" s="113" t="s">
        <v>681</v>
      </c>
    </row>
    <row r="201" spans="1:29" ht="45">
      <c r="A201" s="21" t="s">
        <v>1232</v>
      </c>
      <c r="B201" s="21" t="s">
        <v>1233</v>
      </c>
      <c r="C201" s="18" t="s">
        <v>1234</v>
      </c>
      <c r="D201" s="98">
        <v>44942</v>
      </c>
      <c r="E201" s="98">
        <v>45672</v>
      </c>
      <c r="F201" s="21" t="s">
        <v>157</v>
      </c>
      <c r="G201" s="20">
        <v>46402</v>
      </c>
      <c r="H201" s="21" t="s">
        <v>140</v>
      </c>
      <c r="I201" s="20">
        <v>45123</v>
      </c>
      <c r="J201" s="21" t="s">
        <v>1235</v>
      </c>
      <c r="K201" s="21"/>
      <c r="L201" s="21"/>
      <c r="M201" s="21" t="s">
        <v>159</v>
      </c>
      <c r="N201" s="21" t="s">
        <v>1236</v>
      </c>
      <c r="O201" s="21"/>
      <c r="P201" s="21"/>
      <c r="Q201" s="24">
        <v>500000</v>
      </c>
      <c r="R201" s="24">
        <v>2000000</v>
      </c>
      <c r="S201" s="24"/>
      <c r="T201" s="21" t="s">
        <v>150</v>
      </c>
      <c r="U201" s="21" t="s">
        <v>163</v>
      </c>
      <c r="V201" s="21" t="s">
        <v>140</v>
      </c>
      <c r="W201" s="334" t="s">
        <v>1237</v>
      </c>
      <c r="X201" s="21"/>
      <c r="Y201" s="21"/>
      <c r="Z201" s="21"/>
      <c r="AA201" s="21"/>
      <c r="AB201" s="21"/>
      <c r="AC201" s="21"/>
    </row>
  </sheetData>
  <protectedRanges>
    <protectedRange sqref="G39:G41 D39:E41" name="Fran to complete" securityDescriptor="O:WDG:WDD:(A;;CC;;;S-1-5-21-1763517092-2068791588-1232828436-22958)"/>
  </protectedRanges>
  <autoFilter ref="A1:GA201" xr:uid="{00000000-0001-0000-0000-000000000000}"/>
  <dataValidations count="6">
    <dataValidation type="date" allowBlank="1" showInputMessage="1" showErrorMessage="1" error="Please input a date in the specified field." sqref="AD40:AN41" xr:uid="{01BA96FC-04F8-4918-8023-D2FB2EE78773}">
      <formula1>36892</formula1>
      <formula2>47849</formula2>
    </dataValidation>
    <dataValidation type="list" allowBlank="1" showInputMessage="1" showErrorMessage="1" sqref="M148" xr:uid="{D19F3E38-8C1E-4D04-B403-8872E40660C0}">
      <formula1>"High,Medium,Low"</formula1>
    </dataValidation>
    <dataValidation type="list" allowBlank="1" showInputMessage="1" showErrorMessage="1" sqref="K89:K101 K107:K147 K149:K159 K173 K187 K47:K87 K2:K45 K103:K104" xr:uid="{CEA8C13A-4227-4EB6-BDD9-DD39D90D9857}">
      <formula1>"SME,VCSE,SME &amp; VCSE, No"</formula1>
    </dataValidation>
    <dataValidation type="list" allowBlank="1" showInputMessage="1" showErrorMessage="1" sqref="AB80:AB81 AB101:AB102 AB104 AB149 AB139 AB113:AB118 AB145:AB146 AB133 AB120:AB123 AB87:AB90 AB152:AB153 AB157 AB159 AB173 AB171 AB182:AB184 AB186:AB187 AB2:AB78 AB196:AB200" xr:uid="{4894609D-F1DA-42A1-B834-23F601A67708}">
      <formula1>"Yes, No, TBC, N/A"</formula1>
    </dataValidation>
    <dataValidation type="list" allowBlank="1" showInputMessage="1" showErrorMessage="1" sqref="AA101:AA102 AA104 AA149 AA139 AA113:AA118 AA145:AA146 AA133 AA120:AA123 AA82:AA90 AA152 AA173 AA171 AA182:AA185 AA187 AA2:AA80 AA196:AA200" xr:uid="{AD71A029-3124-463B-B461-F08E969EE02E}">
      <formula1>"Yes, No"</formula1>
    </dataValidation>
    <dataValidation type="list" allowBlank="1" showInputMessage="1" showErrorMessage="1" sqref="M102 M120 M125 M52:M78 M87:M88 M152 M46 M84 M173 M187 M49:M50 M2:M44 M193 M195" xr:uid="{9C97DA1B-06D0-421A-8FF4-883D6988E176}">
      <formula1>"Gold,Silver,Bronze"</formula1>
    </dataValidation>
  </dataValidations>
  <hyperlinks>
    <hyperlink ref="U52" r:id="rId1" xr:uid="{EB111A6E-6FBC-4966-85DF-C170BC7D2A46}"/>
    <hyperlink ref="U88" r:id="rId2" display="../../../../:f:/r/sites/LegalandGovernanceServicesTeam/Shared Documents/General/Deeds/Electronic Deed Index w.e.f.  20.2.2018 DO NOT DESTROY/DP 508  The National Literacy Trust?csf=1&amp;web=1&amp;e=64x13M" xr:uid="{D6F5FDAC-8B91-4CA3-A3BE-AA9D8933D6A9}"/>
    <hyperlink ref="U58" r:id="rId3" display="../../../../:f:/r/sites/LegalandGovernanceServicesTeam/Shared Documents/General/Deeds/Electronic Deed Index w.e.f.  20.2.2018 DO NOT DESTROY/DP1082  CA57104 Call Off Framework Agreement?csf=1&amp;web=1&amp;e=2KHpE2" xr:uid="{11652741-0AA0-4684-BE5D-7BF333F8BE7F}"/>
    <hyperlink ref="U78" r:id="rId4" display="../../../../:f:/r/sites/LegalandGovernanceServicesTeam/Shared Documents/General/Deeds/Electronic Deed Index w.e.f.  20.2.2018 DO NOT DESTROY/DP 811  CA49132  Basemap Ltd?csf=1&amp;web=1&amp;e=1oL3cH" xr:uid="{B1F504CB-E52A-4CFE-A07A-0D2CAAE68368}"/>
    <hyperlink ref="U10" r:id="rId5" display="../../../../:f:/r/sites/LegalandGovernanceServicesTeam/Shared Documents/General/Deeds/Electronic Deed Index w.e.f.  20.2.2018 DO NOT DESTROY/DP1084 CA1421-Adult Skills Training Framework Programme?csf=1&amp;web=1&amp;e=p0BMsf" xr:uid="{1BC02E52-0BBD-4C82-AB50-2CE6DC75E845}"/>
    <hyperlink ref="U31" r:id="rId6" display="../../../../:f:/r/sites/LegalandGovernanceServicesTeam/Shared Documents/General/Deeds/Electronic Deed Index w.e.f.  20.2.2018 DO NOT DESTROY/DP 533 ECG Building Maintenance Limited TAs ECG Facilities Services?csf=1&amp;web=1&amp;e=NX5mZ1" xr:uid="{04030692-C55A-4828-84E4-FC553A96C781}"/>
    <hyperlink ref="U143" r:id="rId7" display="../../../../:f:/r/sites/LegalandGovernanceServicesTeam/Shared Documents/General/Deeds/Electronic Deed Index w.e.f.  20.2.2018 DO NOT DESTROY/DP 723 Consultancy Services Agreement Health Assured?csf=1&amp;web=1&amp;e=ORSS6H" xr:uid="{B3D4C4E9-0280-46EB-9CEC-7B1DFBAB460F}"/>
    <hyperlink ref="U11" r:id="rId8" display="../../../../:f:/r/sites/LegalandGovernanceServicesTeam/Shared Documents/General/Deeds/Electronic Deed Index w.e.f.  20.2.2018 DO NOT DESTROY/DP1091 Digital Skills Framework Courses Agreememnts?csf=1&amp;web=1&amp;e=1naAcK" xr:uid="{C739AAE9-7BC5-4959-AE77-C878854308ED}"/>
    <hyperlink ref="U112" r:id="rId9" display="../../../../:f:/r/sites/LegalandGovernanceServicesTeam/Shared Documents/General/Deeds/Electronic Deed Index w.e.f.  20.2.2018 DO NOT DESTROY/DP1096 CA1246 Consultancy Services Agreement Consultancy Services Agreement  Local Footfall Tracker?csf=1&amp;web=1&amp;e=2CjYw1" xr:uid="{7A3F3083-5238-4ADC-94B7-C4A408C81E0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9"/>
  <sheetViews>
    <sheetView showGridLines="0" workbookViewId="0">
      <selection activeCell="H43" sqref="H43"/>
    </sheetView>
  </sheetViews>
  <sheetFormatPr defaultColWidth="8.77734375" defaultRowHeight="14.4"/>
  <cols>
    <col min="1" max="1" width="13.44140625" style="3" customWidth="1"/>
    <col min="2" max="2" width="64.21875" style="3" customWidth="1"/>
    <col min="3" max="3" width="40.44140625" style="3" customWidth="1"/>
    <col min="4" max="4" width="23.33203125" style="3" bestFit="1" customWidth="1"/>
    <col min="5" max="5" width="0" style="3" hidden="1" customWidth="1"/>
    <col min="6" max="6" width="12.88671875" style="3" customWidth="1"/>
    <col min="7" max="16384" width="8.77734375" style="3"/>
  </cols>
  <sheetData>
    <row r="1" spans="1:4">
      <c r="A1" s="2"/>
      <c r="B1" s="2" t="s">
        <v>0</v>
      </c>
      <c r="C1" s="2" t="s">
        <v>1</v>
      </c>
      <c r="D1" s="2" t="s">
        <v>2</v>
      </c>
    </row>
    <row r="2" spans="1:4">
      <c r="A2" s="4">
        <v>58650</v>
      </c>
      <c r="B2" s="4" t="s">
        <v>33</v>
      </c>
      <c r="C2" s="4" t="s">
        <v>3</v>
      </c>
      <c r="D2" s="5">
        <v>45019.468055555597</v>
      </c>
    </row>
    <row r="3" spans="1:4">
      <c r="A3" s="4">
        <v>65954</v>
      </c>
      <c r="B3" s="4" t="s">
        <v>66</v>
      </c>
      <c r="C3" s="4" t="s">
        <v>3</v>
      </c>
      <c r="D3" s="5">
        <v>45028.758333333302</v>
      </c>
    </row>
    <row r="4" spans="1:4">
      <c r="A4" s="4">
        <v>62769</v>
      </c>
      <c r="B4" s="4" t="s">
        <v>54</v>
      </c>
      <c r="C4" s="4" t="s">
        <v>3</v>
      </c>
      <c r="D4" s="5">
        <v>45029.581944444399</v>
      </c>
    </row>
    <row r="5" spans="1:4" ht="26.4">
      <c r="A5" s="4">
        <v>73366</v>
      </c>
      <c r="B5" s="4" t="s">
        <v>82</v>
      </c>
      <c r="C5" s="4" t="s">
        <v>3</v>
      </c>
      <c r="D5" s="5">
        <v>45030.755555555603</v>
      </c>
    </row>
    <row r="6" spans="1:4" ht="26.4">
      <c r="A6" s="4">
        <v>73469</v>
      </c>
      <c r="B6" s="4" t="s">
        <v>85</v>
      </c>
      <c r="C6" s="4" t="s">
        <v>3</v>
      </c>
      <c r="D6" s="5">
        <v>45034.589583333298</v>
      </c>
    </row>
    <row r="7" spans="1:4">
      <c r="A7" s="4">
        <v>66537</v>
      </c>
      <c r="B7" s="4" t="s">
        <v>72</v>
      </c>
      <c r="C7" s="4"/>
      <c r="D7" s="5">
        <v>45035.717361111099</v>
      </c>
    </row>
    <row r="8" spans="1:4">
      <c r="A8" s="4">
        <v>60331</v>
      </c>
      <c r="B8" s="4" t="s">
        <v>44</v>
      </c>
      <c r="C8" s="4" t="s">
        <v>3</v>
      </c>
      <c r="D8" s="5">
        <v>45037.447916666701</v>
      </c>
    </row>
    <row r="9" spans="1:4">
      <c r="A9" s="4">
        <v>73212</v>
      </c>
      <c r="B9" s="4" t="s">
        <v>81</v>
      </c>
      <c r="C9" s="4" t="s">
        <v>3</v>
      </c>
      <c r="D9" s="5">
        <v>45037.6965277778</v>
      </c>
    </row>
    <row r="10" spans="1:4">
      <c r="A10" s="4">
        <v>59935</v>
      </c>
      <c r="B10" s="4" t="s">
        <v>41</v>
      </c>
      <c r="C10" s="4" t="s">
        <v>3</v>
      </c>
      <c r="D10" s="5">
        <v>45040.402777777803</v>
      </c>
    </row>
    <row r="11" spans="1:4" ht="26.4">
      <c r="A11" s="4">
        <v>73740</v>
      </c>
      <c r="B11" s="4" t="s">
        <v>90</v>
      </c>
      <c r="C11" s="4" t="s">
        <v>3</v>
      </c>
      <c r="D11" s="5">
        <v>45042.631249999999</v>
      </c>
    </row>
    <row r="12" spans="1:4">
      <c r="A12" s="4">
        <v>65762</v>
      </c>
      <c r="B12" s="4" t="s">
        <v>63</v>
      </c>
      <c r="C12" s="4"/>
      <c r="D12" s="5">
        <v>45043.7590277778</v>
      </c>
    </row>
    <row r="13" spans="1:4">
      <c r="A13" s="4">
        <v>56345</v>
      </c>
      <c r="B13" s="4" t="s">
        <v>16</v>
      </c>
      <c r="C13" s="4" t="s">
        <v>3</v>
      </c>
      <c r="D13" s="5">
        <v>45055.601388888899</v>
      </c>
    </row>
    <row r="14" spans="1:4" ht="26.4">
      <c r="A14" s="4">
        <v>54475</v>
      </c>
      <c r="B14" s="4" t="s">
        <v>12</v>
      </c>
      <c r="C14" s="4" t="s">
        <v>10</v>
      </c>
      <c r="D14" s="5">
        <v>45057.650694444397</v>
      </c>
    </row>
    <row r="15" spans="1:4" ht="26.4">
      <c r="A15" s="4">
        <v>74205</v>
      </c>
      <c r="B15" s="4" t="s">
        <v>94</v>
      </c>
      <c r="C15" s="4" t="s">
        <v>5</v>
      </c>
      <c r="D15" s="5">
        <v>45057.717361111099</v>
      </c>
    </row>
    <row r="16" spans="1:4">
      <c r="A16" s="4">
        <v>54215</v>
      </c>
      <c r="B16" s="4" t="s">
        <v>11</v>
      </c>
      <c r="C16" s="4"/>
      <c r="D16" s="5">
        <v>45062.429166666698</v>
      </c>
    </row>
    <row r="17" spans="1:4">
      <c r="A17" s="4">
        <v>57641</v>
      </c>
      <c r="B17" s="4" t="s">
        <v>26</v>
      </c>
      <c r="C17" s="4" t="s">
        <v>8</v>
      </c>
      <c r="D17" s="5">
        <v>45062.471527777801</v>
      </c>
    </row>
    <row r="18" spans="1:4">
      <c r="A18" s="4">
        <v>58318</v>
      </c>
      <c r="B18" s="4" t="s">
        <v>30</v>
      </c>
      <c r="C18" s="4"/>
      <c r="D18" s="5">
        <v>45064.53125</v>
      </c>
    </row>
    <row r="19" spans="1:4">
      <c r="A19" s="4">
        <v>68204</v>
      </c>
      <c r="B19" s="4" t="s">
        <v>76</v>
      </c>
      <c r="C19" s="4" t="s">
        <v>3</v>
      </c>
      <c r="D19" s="5">
        <v>45065.6784722222</v>
      </c>
    </row>
    <row r="20" spans="1:4">
      <c r="A20" s="4">
        <v>73729</v>
      </c>
      <c r="B20" s="4" t="s">
        <v>87</v>
      </c>
      <c r="C20" s="4" t="s">
        <v>3</v>
      </c>
      <c r="D20" s="5">
        <v>45078.641666666699</v>
      </c>
    </row>
    <row r="21" spans="1:4">
      <c r="A21" s="4">
        <v>75199</v>
      </c>
      <c r="B21" s="4" t="s">
        <v>98</v>
      </c>
      <c r="C21" s="4" t="s">
        <v>3</v>
      </c>
      <c r="D21" s="5">
        <v>45086.908333333296</v>
      </c>
    </row>
    <row r="22" spans="1:4">
      <c r="A22" s="4">
        <v>75757</v>
      </c>
      <c r="B22" s="4" t="s">
        <v>105</v>
      </c>
      <c r="C22" s="4"/>
      <c r="D22" s="5">
        <v>45097.6118055556</v>
      </c>
    </row>
    <row r="23" spans="1:4">
      <c r="A23" s="4">
        <v>75768</v>
      </c>
      <c r="B23" s="4" t="s">
        <v>106</v>
      </c>
      <c r="C23" s="4" t="s">
        <v>3</v>
      </c>
      <c r="D23" s="5">
        <v>45097.912499999999</v>
      </c>
    </row>
    <row r="24" spans="1:4">
      <c r="A24" s="4">
        <v>65210</v>
      </c>
      <c r="B24" s="4" t="s">
        <v>62</v>
      </c>
      <c r="C24" s="4" t="s">
        <v>3</v>
      </c>
      <c r="D24" s="5">
        <v>45107.4243055556</v>
      </c>
    </row>
    <row r="25" spans="1:4">
      <c r="A25" s="4">
        <v>64776</v>
      </c>
      <c r="B25" s="4" t="s">
        <v>59</v>
      </c>
      <c r="C25" s="4"/>
      <c r="D25" s="5">
        <v>45107.6743055556</v>
      </c>
    </row>
    <row r="26" spans="1:4">
      <c r="A26" s="6"/>
      <c r="B26" s="6"/>
      <c r="C26" s="6"/>
      <c r="D26" s="6"/>
    </row>
    <row r="27" spans="1:4">
      <c r="A27" s="7"/>
      <c r="B27" s="7"/>
      <c r="C27" s="7"/>
      <c r="D27" s="7"/>
    </row>
    <row r="28" spans="1:4">
      <c r="A28" s="6"/>
      <c r="B28" s="6"/>
      <c r="C28" s="6"/>
      <c r="D28" s="6"/>
    </row>
    <row r="29" spans="1:4">
      <c r="A29" s="7"/>
      <c r="B29" s="7"/>
      <c r="C29" s="7"/>
      <c r="D29" s="7"/>
    </row>
    <row r="30" spans="1:4">
      <c r="A30" s="7"/>
      <c r="B30" s="7"/>
      <c r="C30" s="7"/>
      <c r="D30" s="7"/>
    </row>
    <row r="31" spans="1:4">
      <c r="A31" s="7"/>
      <c r="B31" s="7"/>
      <c r="C31" s="7"/>
      <c r="D31" s="7"/>
    </row>
    <row r="32" spans="1:4">
      <c r="A32" s="7"/>
      <c r="B32" s="7"/>
      <c r="C32" s="7"/>
      <c r="D32" s="7"/>
    </row>
    <row r="33" spans="1:4">
      <c r="A33" s="7"/>
      <c r="B33" s="7"/>
      <c r="C33" s="7"/>
      <c r="D33" s="7"/>
    </row>
    <row r="34" spans="1:4">
      <c r="A34" s="7"/>
      <c r="B34" s="7"/>
      <c r="C34" s="7"/>
      <c r="D34" s="7"/>
    </row>
    <row r="35" spans="1:4">
      <c r="A35" s="7"/>
      <c r="B35" s="7"/>
      <c r="C35" s="7"/>
      <c r="D35" s="7"/>
    </row>
    <row r="36" spans="1:4">
      <c r="A36" s="7"/>
      <c r="B36" s="7"/>
      <c r="C36" s="7"/>
      <c r="D36" s="7"/>
    </row>
    <row r="37" spans="1:4">
      <c r="A37" s="7"/>
      <c r="B37" s="7"/>
      <c r="C37" s="7"/>
      <c r="D37" s="7"/>
    </row>
    <row r="38" spans="1:4">
      <c r="A38" s="7"/>
      <c r="B38" s="7"/>
      <c r="C38" s="7"/>
      <c r="D38" s="7"/>
    </row>
    <row r="39" spans="1:4">
      <c r="A39" s="7"/>
      <c r="B39" s="7"/>
      <c r="C39" s="7"/>
      <c r="D39" s="7"/>
    </row>
    <row r="40" spans="1:4">
      <c r="A40" s="7"/>
      <c r="B40" s="7"/>
      <c r="C40" s="7"/>
      <c r="D40" s="7"/>
    </row>
    <row r="41" spans="1:4">
      <c r="A41" s="7"/>
      <c r="B41" s="7"/>
      <c r="C41" s="7"/>
      <c r="D41" s="7"/>
    </row>
    <row r="42" spans="1:4">
      <c r="A42" s="7"/>
      <c r="B42" s="7"/>
      <c r="C42" s="7"/>
      <c r="D42" s="7"/>
    </row>
    <row r="43" spans="1:4">
      <c r="A43" s="7"/>
      <c r="B43" s="7"/>
      <c r="C43" s="7"/>
      <c r="D43" s="7"/>
    </row>
    <row r="44" spans="1:4">
      <c r="A44" s="7"/>
      <c r="B44" s="7"/>
      <c r="C44" s="7"/>
      <c r="D44" s="7"/>
    </row>
    <row r="45" spans="1:4">
      <c r="A45" s="7"/>
      <c r="B45" s="7"/>
      <c r="C45" s="7"/>
      <c r="D45" s="7"/>
    </row>
    <row r="46" spans="1:4">
      <c r="A46" s="7"/>
      <c r="B46" s="7"/>
      <c r="C46" s="7"/>
      <c r="D46" s="7"/>
    </row>
    <row r="47" spans="1:4">
      <c r="A47" s="7"/>
      <c r="B47" s="7"/>
      <c r="C47" s="7"/>
      <c r="D47" s="7"/>
    </row>
    <row r="48" spans="1:4">
      <c r="A48" s="7"/>
      <c r="B48" s="7"/>
      <c r="C48" s="7"/>
      <c r="D48" s="7"/>
    </row>
    <row r="49" spans="1:4">
      <c r="A49" s="7"/>
      <c r="B49" s="7"/>
      <c r="C49" s="7"/>
      <c r="D49" s="7"/>
    </row>
    <row r="50" spans="1:4">
      <c r="A50" s="7"/>
      <c r="B50" s="7"/>
      <c r="C50" s="7"/>
      <c r="D50" s="7"/>
    </row>
    <row r="51" spans="1:4">
      <c r="A51" s="7"/>
      <c r="B51" s="7"/>
      <c r="C51" s="7"/>
      <c r="D51" s="7"/>
    </row>
    <row r="52" spans="1:4">
      <c r="A52" s="7"/>
      <c r="B52" s="7"/>
      <c r="C52" s="7"/>
      <c r="D52" s="7"/>
    </row>
    <row r="53" spans="1:4">
      <c r="A53" s="7"/>
      <c r="B53" s="7"/>
      <c r="C53" s="7"/>
      <c r="D53" s="7"/>
    </row>
    <row r="54" spans="1:4">
      <c r="A54" s="7"/>
      <c r="B54" s="7"/>
      <c r="C54" s="7"/>
      <c r="D54" s="7"/>
    </row>
    <row r="55" spans="1:4">
      <c r="A55" s="7"/>
      <c r="B55" s="7"/>
      <c r="C55" s="7"/>
      <c r="D55" s="7"/>
    </row>
    <row r="56" spans="1:4">
      <c r="A56" s="7"/>
      <c r="B56" s="7"/>
      <c r="C56" s="7"/>
      <c r="D56" s="7"/>
    </row>
    <row r="57" spans="1:4">
      <c r="A57" s="7"/>
      <c r="B57" s="7"/>
      <c r="C57" s="7"/>
      <c r="D57" s="7"/>
    </row>
    <row r="58" spans="1:4">
      <c r="A58" s="1">
        <v>54649</v>
      </c>
      <c r="B58" s="1" t="s">
        <v>13</v>
      </c>
      <c r="C58" s="1"/>
      <c r="D58" s="1"/>
    </row>
    <row r="59" spans="1:4">
      <c r="A59" s="1">
        <v>55840</v>
      </c>
      <c r="B59" s="1" t="s">
        <v>14</v>
      </c>
      <c r="C59" s="1"/>
      <c r="D59" s="1"/>
    </row>
    <row r="60" spans="1:4">
      <c r="A60" s="1">
        <v>56195</v>
      </c>
      <c r="B60" s="1" t="s">
        <v>15</v>
      </c>
      <c r="C60" s="1"/>
      <c r="D60" s="1"/>
    </row>
    <row r="61" spans="1:4">
      <c r="A61" s="1">
        <v>56391</v>
      </c>
      <c r="B61" s="1" t="s">
        <v>17</v>
      </c>
      <c r="C61" s="1"/>
      <c r="D61" s="1"/>
    </row>
    <row r="62" spans="1:4">
      <c r="A62" s="1">
        <v>56475</v>
      </c>
      <c r="B62" s="1" t="s">
        <v>18</v>
      </c>
      <c r="C62" s="1"/>
      <c r="D62" s="1"/>
    </row>
    <row r="63" spans="1:4">
      <c r="A63" s="8">
        <v>56546</v>
      </c>
      <c r="B63" s="8" t="s">
        <v>19</v>
      </c>
      <c r="C63" s="8"/>
      <c r="D63" s="8"/>
    </row>
    <row r="64" spans="1:4">
      <c r="A64" s="8">
        <v>56678</v>
      </c>
      <c r="B64" s="8" t="s">
        <v>20</v>
      </c>
      <c r="C64" s="8"/>
      <c r="D64" s="8"/>
    </row>
    <row r="65" spans="1:4">
      <c r="A65" s="9">
        <v>56725</v>
      </c>
      <c r="B65" s="9" t="s">
        <v>21</v>
      </c>
      <c r="C65" s="9"/>
      <c r="D65" s="9"/>
    </row>
    <row r="66" spans="1:4">
      <c r="A66" s="1">
        <v>56965</v>
      </c>
      <c r="B66" s="1" t="s">
        <v>22</v>
      </c>
      <c r="C66" s="1"/>
      <c r="D66" s="1"/>
    </row>
    <row r="67" spans="1:4">
      <c r="A67" s="7"/>
      <c r="B67" s="7"/>
      <c r="C67" s="7"/>
      <c r="D67" s="7"/>
    </row>
    <row r="68" spans="1:4">
      <c r="A68" s="7"/>
      <c r="B68" s="7"/>
      <c r="C68" s="7"/>
      <c r="D68" s="7"/>
    </row>
    <row r="69" spans="1:4">
      <c r="A69" s="7"/>
      <c r="B69" s="7"/>
      <c r="C69" s="7"/>
      <c r="D69" s="7"/>
    </row>
    <row r="70" spans="1:4">
      <c r="A70" s="1">
        <v>57149</v>
      </c>
      <c r="B70" s="1" t="s">
        <v>24</v>
      </c>
      <c r="C70" s="1"/>
      <c r="D70" s="1"/>
    </row>
    <row r="71" spans="1:4">
      <c r="A71" s="1">
        <v>57532</v>
      </c>
      <c r="B71" s="1" t="s">
        <v>25</v>
      </c>
      <c r="C71" s="1"/>
      <c r="D71" s="1"/>
    </row>
    <row r="72" spans="1:4">
      <c r="A72" s="1">
        <v>57683</v>
      </c>
      <c r="B72" s="1" t="s">
        <v>27</v>
      </c>
      <c r="C72" s="1" t="s">
        <v>4</v>
      </c>
      <c r="D72" s="1"/>
    </row>
    <row r="73" spans="1:4">
      <c r="A73" s="1">
        <v>58046</v>
      </c>
      <c r="B73" s="1" t="s">
        <v>28</v>
      </c>
      <c r="C73" s="1"/>
      <c r="D73" s="1"/>
    </row>
    <row r="74" spans="1:4">
      <c r="A74" s="1">
        <v>58083</v>
      </c>
      <c r="B74" s="1" t="s">
        <v>29</v>
      </c>
      <c r="C74" s="1"/>
      <c r="D74" s="1"/>
    </row>
    <row r="75" spans="1:4">
      <c r="A75" s="1">
        <v>58374</v>
      </c>
      <c r="B75" s="1" t="s">
        <v>31</v>
      </c>
      <c r="C75" s="1" t="s">
        <v>3</v>
      </c>
      <c r="D75" s="1"/>
    </row>
    <row r="76" spans="1:4" ht="26.4">
      <c r="A76" s="1">
        <v>58470</v>
      </c>
      <c r="B76" s="1" t="s">
        <v>32</v>
      </c>
      <c r="C76" s="1" t="s">
        <v>7</v>
      </c>
      <c r="D76" s="1"/>
    </row>
    <row r="77" spans="1:4">
      <c r="A77" s="8">
        <v>58801</v>
      </c>
      <c r="B77" s="8" t="s">
        <v>34</v>
      </c>
      <c r="C77" s="8"/>
      <c r="D77" s="8"/>
    </row>
    <row r="78" spans="1:4">
      <c r="A78" s="8">
        <v>58875</v>
      </c>
      <c r="B78" s="8" t="s">
        <v>35</v>
      </c>
      <c r="C78" s="8"/>
      <c r="D78" s="8"/>
    </row>
    <row r="79" spans="1:4">
      <c r="A79" s="8">
        <v>59008</v>
      </c>
      <c r="B79" s="8" t="s">
        <v>36</v>
      </c>
      <c r="C79" s="8"/>
      <c r="D79" s="8"/>
    </row>
    <row r="80" spans="1:4">
      <c r="A80" s="6"/>
      <c r="B80" s="6"/>
      <c r="C80" s="6"/>
      <c r="D80" s="6"/>
    </row>
    <row r="81" spans="1:4" ht="26.4">
      <c r="A81" s="1">
        <v>59188</v>
      </c>
      <c r="B81" s="1" t="s">
        <v>37</v>
      </c>
      <c r="C81" s="1" t="s">
        <v>23</v>
      </c>
      <c r="D81" s="1"/>
    </row>
    <row r="82" spans="1:4">
      <c r="A82" s="1">
        <v>59552</v>
      </c>
      <c r="B82" s="1" t="s">
        <v>38</v>
      </c>
      <c r="C82" s="1"/>
      <c r="D82" s="1"/>
    </row>
    <row r="83" spans="1:4">
      <c r="A83" s="1">
        <v>59637</v>
      </c>
      <c r="B83" s="1" t="s">
        <v>39</v>
      </c>
      <c r="C83" s="1"/>
      <c r="D83" s="1"/>
    </row>
    <row r="84" spans="1:4" ht="26.4">
      <c r="A84" s="1">
        <v>59715</v>
      </c>
      <c r="B84" s="1" t="s">
        <v>40</v>
      </c>
      <c r="C84" s="1" t="s">
        <v>3</v>
      </c>
      <c r="D84" s="1"/>
    </row>
    <row r="85" spans="1:4" ht="26.4">
      <c r="A85" s="1">
        <v>60025</v>
      </c>
      <c r="B85" s="1" t="s">
        <v>42</v>
      </c>
      <c r="C85" s="1"/>
      <c r="D85" s="1"/>
    </row>
    <row r="86" spans="1:4">
      <c r="A86" s="1">
        <v>60092</v>
      </c>
      <c r="B86" s="1" t="s">
        <v>43</v>
      </c>
      <c r="C86" s="1" t="s">
        <v>3</v>
      </c>
      <c r="D86" s="1"/>
    </row>
    <row r="87" spans="1:4">
      <c r="A87" s="1">
        <v>60347</v>
      </c>
      <c r="B87" s="1" t="s">
        <v>45</v>
      </c>
      <c r="C87" s="1" t="s">
        <v>8</v>
      </c>
      <c r="D87" s="1"/>
    </row>
    <row r="88" spans="1:4">
      <c r="A88" s="1">
        <v>61774</v>
      </c>
      <c r="B88" s="1" t="s">
        <v>46</v>
      </c>
      <c r="C88" s="1" t="s">
        <v>3</v>
      </c>
      <c r="D88" s="1"/>
    </row>
    <row r="89" spans="1:4">
      <c r="A89" s="1">
        <v>61775</v>
      </c>
      <c r="B89" s="1" t="s">
        <v>47</v>
      </c>
      <c r="C89" s="1" t="s">
        <v>3</v>
      </c>
      <c r="D89" s="1"/>
    </row>
    <row r="90" spans="1:4">
      <c r="A90" s="9">
        <v>61780</v>
      </c>
      <c r="B90" s="9" t="s">
        <v>48</v>
      </c>
      <c r="C90" s="9" t="s">
        <v>8</v>
      </c>
      <c r="D90" s="9"/>
    </row>
    <row r="91" spans="1:4">
      <c r="A91" s="1">
        <v>61882</v>
      </c>
      <c r="B91" s="1" t="s">
        <v>49</v>
      </c>
      <c r="C91" s="1" t="s">
        <v>9</v>
      </c>
      <c r="D91" s="1"/>
    </row>
    <row r="92" spans="1:4" ht="26.4">
      <c r="A92" s="1">
        <v>62037</v>
      </c>
      <c r="B92" s="1" t="s">
        <v>50</v>
      </c>
      <c r="C92" s="1"/>
      <c r="D92" s="1"/>
    </row>
    <row r="93" spans="1:4">
      <c r="A93" s="1">
        <v>62384</v>
      </c>
      <c r="B93" s="1" t="s">
        <v>51</v>
      </c>
      <c r="C93" s="1"/>
      <c r="D93" s="1"/>
    </row>
    <row r="94" spans="1:4" ht="26.4">
      <c r="A94" s="1">
        <v>62400</v>
      </c>
      <c r="B94" s="1" t="s">
        <v>52</v>
      </c>
      <c r="C94" s="1" t="s">
        <v>6</v>
      </c>
      <c r="D94" s="1"/>
    </row>
    <row r="95" spans="1:4">
      <c r="A95" s="1">
        <v>62409</v>
      </c>
      <c r="B95" s="1" t="s">
        <v>53</v>
      </c>
      <c r="C95" s="1"/>
      <c r="D95" s="1"/>
    </row>
    <row r="96" spans="1:4">
      <c r="A96" s="7"/>
      <c r="B96" s="7"/>
      <c r="C96" s="7"/>
      <c r="D96" s="7"/>
    </row>
    <row r="97" spans="1:4">
      <c r="A97" s="7"/>
      <c r="B97" s="7"/>
      <c r="C97" s="7"/>
      <c r="D97" s="7"/>
    </row>
    <row r="98" spans="1:4">
      <c r="A98" s="7"/>
      <c r="B98" s="7"/>
      <c r="C98" s="7"/>
      <c r="D98" s="7"/>
    </row>
    <row r="99" spans="1:4" ht="26.4">
      <c r="A99" s="1">
        <v>63840</v>
      </c>
      <c r="B99" s="1" t="s">
        <v>55</v>
      </c>
      <c r="C99" s="1" t="s">
        <v>3</v>
      </c>
      <c r="D99" s="1"/>
    </row>
    <row r="100" spans="1:4">
      <c r="A100" s="1">
        <v>64396</v>
      </c>
      <c r="B100" s="1" t="s">
        <v>56</v>
      </c>
      <c r="C100" s="1"/>
      <c r="D100" s="1"/>
    </row>
    <row r="101" spans="1:4">
      <c r="A101" s="1">
        <v>64511</v>
      </c>
      <c r="B101" s="1" t="s">
        <v>57</v>
      </c>
      <c r="C101" s="1" t="s">
        <v>10</v>
      </c>
      <c r="D101" s="1"/>
    </row>
    <row r="102" spans="1:4">
      <c r="A102" s="1">
        <v>64621</v>
      </c>
      <c r="B102" s="1" t="s">
        <v>58</v>
      </c>
      <c r="C102" s="1"/>
      <c r="D102" s="1"/>
    </row>
    <row r="103" spans="1:4">
      <c r="A103" s="1">
        <v>64793</v>
      </c>
      <c r="B103" s="1" t="s">
        <v>60</v>
      </c>
      <c r="C103" s="1"/>
      <c r="D103" s="1"/>
    </row>
    <row r="104" spans="1:4">
      <c r="A104" s="7"/>
      <c r="B104" s="7"/>
      <c r="C104" s="7"/>
      <c r="D104" s="7"/>
    </row>
    <row r="105" spans="1:4">
      <c r="A105" s="7"/>
      <c r="B105" s="7"/>
      <c r="C105" s="7"/>
      <c r="D105" s="7"/>
    </row>
    <row r="106" spans="1:4">
      <c r="A106" s="7"/>
      <c r="B106" s="7"/>
      <c r="C106" s="7"/>
      <c r="D106" s="7"/>
    </row>
    <row r="107" spans="1:4">
      <c r="A107" s="7"/>
      <c r="B107" s="7"/>
      <c r="C107" s="7"/>
      <c r="D107" s="7"/>
    </row>
    <row r="108" spans="1:4">
      <c r="A108" s="1">
        <v>64886</v>
      </c>
      <c r="B108" s="1" t="s">
        <v>61</v>
      </c>
      <c r="C108" s="1"/>
      <c r="D108" s="1"/>
    </row>
    <row r="109" spans="1:4">
      <c r="A109" s="1">
        <v>65510</v>
      </c>
      <c r="B109" s="1" t="s">
        <v>43</v>
      </c>
      <c r="C109" s="1" t="s">
        <v>3</v>
      </c>
      <c r="D109" s="1"/>
    </row>
    <row r="110" spans="1:4">
      <c r="A110" s="1">
        <v>65790</v>
      </c>
      <c r="B110" s="1" t="s">
        <v>64</v>
      </c>
      <c r="C110" s="1"/>
      <c r="D110" s="1"/>
    </row>
    <row r="111" spans="1:4">
      <c r="A111" s="7"/>
      <c r="B111" s="7"/>
      <c r="C111" s="7"/>
      <c r="D111" s="7"/>
    </row>
    <row r="112" spans="1:4">
      <c r="A112" s="1">
        <v>65878</v>
      </c>
      <c r="B112" s="1" t="s">
        <v>65</v>
      </c>
      <c r="C112" s="1" t="s">
        <v>3</v>
      </c>
      <c r="D112" s="1"/>
    </row>
    <row r="113" spans="1:4">
      <c r="A113" s="1">
        <v>66102</v>
      </c>
      <c r="B113" s="1" t="s">
        <v>67</v>
      </c>
      <c r="C113" s="1" t="s">
        <v>8</v>
      </c>
      <c r="D113" s="1"/>
    </row>
    <row r="114" spans="1:4">
      <c r="A114" s="1">
        <v>66176</v>
      </c>
      <c r="B114" s="1" t="s">
        <v>68</v>
      </c>
      <c r="C114" s="1"/>
      <c r="D114" s="1"/>
    </row>
    <row r="115" spans="1:4">
      <c r="A115" s="9">
        <v>66177</v>
      </c>
      <c r="B115" s="9" t="s">
        <v>69</v>
      </c>
      <c r="C115" s="9"/>
      <c r="D115" s="9"/>
    </row>
    <row r="116" spans="1:4">
      <c r="A116" s="1">
        <v>66439</v>
      </c>
      <c r="B116" s="1" t="s">
        <v>70</v>
      </c>
      <c r="C116" s="1"/>
      <c r="D116" s="1"/>
    </row>
    <row r="117" spans="1:4">
      <c r="A117" s="1">
        <v>66535</v>
      </c>
      <c r="B117" s="1" t="s">
        <v>71</v>
      </c>
      <c r="C117" s="1" t="s">
        <v>3</v>
      </c>
      <c r="D117" s="1"/>
    </row>
    <row r="118" spans="1:4">
      <c r="A118" s="1">
        <v>66560</v>
      </c>
      <c r="B118" s="1" t="s">
        <v>73</v>
      </c>
      <c r="C118" s="1" t="s">
        <v>10</v>
      </c>
      <c r="D118" s="1"/>
    </row>
    <row r="119" spans="1:4">
      <c r="A119" s="1">
        <v>66643</v>
      </c>
      <c r="B119" s="1" t="s">
        <v>74</v>
      </c>
      <c r="C119" s="1"/>
      <c r="D119" s="1"/>
    </row>
    <row r="120" spans="1:4">
      <c r="A120" s="1">
        <v>67840</v>
      </c>
      <c r="B120" s="1" t="s">
        <v>75</v>
      </c>
      <c r="C120" s="1"/>
      <c r="D120" s="1"/>
    </row>
    <row r="121" spans="1:4">
      <c r="A121" s="1">
        <v>68293</v>
      </c>
      <c r="B121" s="1" t="s">
        <v>77</v>
      </c>
      <c r="C121" s="1" t="s">
        <v>3</v>
      </c>
      <c r="D121" s="1"/>
    </row>
    <row r="122" spans="1:4">
      <c r="A122" s="1">
        <v>70405</v>
      </c>
      <c r="B122" s="1" t="s">
        <v>78</v>
      </c>
      <c r="C122" s="1" t="s">
        <v>3</v>
      </c>
      <c r="D122" s="1"/>
    </row>
    <row r="123" spans="1:4" ht="26.4">
      <c r="A123" s="1">
        <v>71437</v>
      </c>
      <c r="B123" s="1" t="s">
        <v>79</v>
      </c>
      <c r="C123" s="1"/>
      <c r="D123" s="1"/>
    </row>
    <row r="124" spans="1:4">
      <c r="A124" s="1">
        <v>73048</v>
      </c>
      <c r="B124" s="1" t="s">
        <v>80</v>
      </c>
      <c r="C124" s="1"/>
      <c r="D124" s="1"/>
    </row>
    <row r="125" spans="1:4">
      <c r="A125" s="1">
        <v>73052</v>
      </c>
      <c r="B125" s="1" t="s">
        <v>80</v>
      </c>
      <c r="C125" s="1"/>
      <c r="D125" s="1"/>
    </row>
    <row r="126" spans="1:4">
      <c r="A126" s="7"/>
      <c r="B126" s="7"/>
      <c r="C126" s="7"/>
      <c r="D126" s="7"/>
    </row>
    <row r="127" spans="1:4">
      <c r="A127" s="1">
        <v>73394</v>
      </c>
      <c r="B127" s="1" t="s">
        <v>83</v>
      </c>
      <c r="C127" s="1" t="s">
        <v>8</v>
      </c>
      <c r="D127" s="1"/>
    </row>
    <row r="128" spans="1:4">
      <c r="A128" s="1">
        <v>73449</v>
      </c>
      <c r="B128" s="1" t="s">
        <v>84</v>
      </c>
      <c r="C128" s="1"/>
      <c r="D128" s="1"/>
    </row>
    <row r="129" spans="1:4">
      <c r="A129" s="1">
        <v>73722</v>
      </c>
      <c r="B129" s="1" t="s">
        <v>86</v>
      </c>
      <c r="C129" s="1" t="s">
        <v>3</v>
      </c>
      <c r="D129" s="1"/>
    </row>
    <row r="130" spans="1:4" ht="26.4">
      <c r="A130" s="1">
        <v>73737</v>
      </c>
      <c r="B130" s="1" t="s">
        <v>88</v>
      </c>
      <c r="C130" s="1" t="s">
        <v>3</v>
      </c>
      <c r="D130" s="1"/>
    </row>
    <row r="131" spans="1:4">
      <c r="A131" s="1">
        <v>73738</v>
      </c>
      <c r="B131" s="1" t="s">
        <v>89</v>
      </c>
      <c r="C131" s="1"/>
      <c r="D131" s="1"/>
    </row>
    <row r="132" spans="1:4">
      <c r="A132" s="1">
        <v>73778</v>
      </c>
      <c r="B132" s="1" t="s">
        <v>91</v>
      </c>
      <c r="C132" s="1"/>
      <c r="D132" s="1"/>
    </row>
    <row r="133" spans="1:4">
      <c r="A133" s="1">
        <v>73851</v>
      </c>
      <c r="B133" s="1" t="s">
        <v>92</v>
      </c>
      <c r="C133" s="1" t="s">
        <v>3</v>
      </c>
      <c r="D133" s="1"/>
    </row>
    <row r="134" spans="1:4">
      <c r="A134" s="1">
        <v>73958</v>
      </c>
      <c r="B134" s="1" t="s">
        <v>93</v>
      </c>
      <c r="C134" s="1"/>
      <c r="D134" s="1"/>
    </row>
    <row r="135" spans="1:4">
      <c r="A135" s="1">
        <v>74454</v>
      </c>
      <c r="B135" s="1" t="s">
        <v>95</v>
      </c>
      <c r="C135" s="1"/>
      <c r="D135" s="1"/>
    </row>
    <row r="136" spans="1:4">
      <c r="A136" s="1">
        <v>74524</v>
      </c>
      <c r="B136" s="1" t="s">
        <v>96</v>
      </c>
      <c r="C136" s="1"/>
      <c r="D136" s="1"/>
    </row>
    <row r="137" spans="1:4">
      <c r="A137" s="1">
        <v>74847</v>
      </c>
      <c r="B137" s="1" t="s">
        <v>97</v>
      </c>
      <c r="C137" s="1"/>
      <c r="D137" s="1"/>
    </row>
    <row r="138" spans="1:4">
      <c r="A138" s="1">
        <v>75280</v>
      </c>
      <c r="B138" s="1" t="s">
        <v>99</v>
      </c>
      <c r="C138" s="1"/>
      <c r="D138" s="1"/>
    </row>
    <row r="139" spans="1:4">
      <c r="A139" s="8">
        <v>75283</v>
      </c>
      <c r="B139" s="8" t="s">
        <v>100</v>
      </c>
      <c r="C139" s="8"/>
      <c r="D139" s="8"/>
    </row>
    <row r="140" spans="1:4">
      <c r="A140" s="8">
        <v>75309</v>
      </c>
      <c r="B140" s="8" t="s">
        <v>101</v>
      </c>
      <c r="C140" s="8"/>
      <c r="D140" s="8"/>
    </row>
    <row r="141" spans="1:4">
      <c r="A141" s="8">
        <v>75316</v>
      </c>
      <c r="B141" s="8" t="s">
        <v>15</v>
      </c>
      <c r="C141" s="8"/>
      <c r="D141" s="8"/>
    </row>
    <row r="142" spans="1:4">
      <c r="A142" s="8">
        <v>75375</v>
      </c>
      <c r="B142" s="8" t="s">
        <v>102</v>
      </c>
      <c r="C142" s="8"/>
      <c r="D142" s="8"/>
    </row>
    <row r="143" spans="1:4">
      <c r="A143" s="8">
        <v>75436</v>
      </c>
      <c r="B143" s="8" t="s">
        <v>103</v>
      </c>
      <c r="C143" s="8"/>
      <c r="D143" s="8"/>
    </row>
    <row r="144" spans="1:4">
      <c r="A144" s="10"/>
      <c r="B144" s="10"/>
      <c r="C144" s="10"/>
      <c r="D144" s="10"/>
    </row>
    <row r="145" spans="1:4">
      <c r="A145" s="10"/>
      <c r="B145" s="10"/>
      <c r="C145" s="10"/>
      <c r="D145" s="10"/>
    </row>
    <row r="146" spans="1:4">
      <c r="A146" s="10"/>
      <c r="B146" s="10"/>
      <c r="C146" s="10"/>
      <c r="D146" s="10"/>
    </row>
    <row r="147" spans="1:4">
      <c r="A147" s="10"/>
      <c r="B147" s="10"/>
      <c r="C147" s="10"/>
      <c r="D147" s="10"/>
    </row>
    <row r="148" spans="1:4">
      <c r="A148" s="10"/>
      <c r="B148" s="10"/>
      <c r="C148" s="10"/>
      <c r="D148" s="10"/>
    </row>
    <row r="149" spans="1:4">
      <c r="A149" s="10"/>
      <c r="B149" s="10"/>
      <c r="C149" s="10"/>
      <c r="D149" s="10"/>
    </row>
    <row r="150" spans="1:4">
      <c r="A150" s="10"/>
      <c r="B150" s="10"/>
      <c r="C150" s="10"/>
      <c r="D150" s="10"/>
    </row>
    <row r="151" spans="1:4">
      <c r="A151" s="10"/>
      <c r="B151" s="10"/>
      <c r="C151" s="10"/>
      <c r="D151" s="10"/>
    </row>
    <row r="152" spans="1:4">
      <c r="A152" s="10"/>
      <c r="B152" s="10"/>
      <c r="C152" s="10"/>
      <c r="D152" s="10"/>
    </row>
    <row r="153" spans="1:4">
      <c r="A153" s="10"/>
      <c r="B153" s="10"/>
      <c r="C153" s="10"/>
      <c r="D153" s="10"/>
    </row>
    <row r="154" spans="1:4">
      <c r="A154" s="10"/>
      <c r="B154" s="10"/>
      <c r="C154" s="10"/>
      <c r="D154" s="10"/>
    </row>
    <row r="155" spans="1:4">
      <c r="A155" s="10"/>
      <c r="B155" s="10"/>
      <c r="C155" s="10"/>
      <c r="D155" s="10"/>
    </row>
    <row r="156" spans="1:4">
      <c r="A156" s="10"/>
      <c r="B156" s="10"/>
      <c r="C156" s="10"/>
      <c r="D156" s="10"/>
    </row>
    <row r="157" spans="1:4">
      <c r="A157" s="10"/>
      <c r="B157" s="10"/>
      <c r="C157" s="10"/>
      <c r="D157" s="10"/>
    </row>
    <row r="158" spans="1:4">
      <c r="A158" s="10"/>
      <c r="B158" s="10"/>
      <c r="C158" s="10"/>
      <c r="D158" s="10"/>
    </row>
    <row r="159" spans="1:4">
      <c r="A159" s="10"/>
      <c r="B159" s="10"/>
      <c r="C159" s="10"/>
      <c r="D159" s="10"/>
    </row>
    <row r="160" spans="1:4">
      <c r="A160" s="10"/>
      <c r="B160" s="10"/>
      <c r="C160" s="10"/>
      <c r="D160" s="10"/>
    </row>
    <row r="161" spans="1:4">
      <c r="A161" s="10"/>
      <c r="B161" s="10"/>
      <c r="C161" s="10"/>
      <c r="D161" s="10"/>
    </row>
    <row r="162" spans="1:4">
      <c r="A162" s="10"/>
      <c r="B162" s="10"/>
      <c r="C162" s="10"/>
      <c r="D162" s="10"/>
    </row>
    <row r="163" spans="1:4">
      <c r="A163" s="10"/>
      <c r="B163" s="10"/>
      <c r="C163" s="10"/>
      <c r="D163" s="10"/>
    </row>
    <row r="164" spans="1:4">
      <c r="A164" s="10"/>
      <c r="B164" s="10"/>
      <c r="C164" s="10"/>
      <c r="D164" s="10"/>
    </row>
    <row r="165" spans="1:4">
      <c r="A165" s="10"/>
      <c r="B165" s="10"/>
      <c r="C165" s="10"/>
      <c r="D165" s="10"/>
    </row>
    <row r="166" spans="1:4">
      <c r="A166" s="10"/>
      <c r="B166" s="10"/>
      <c r="C166" s="10"/>
      <c r="D166" s="10"/>
    </row>
    <row r="167" spans="1:4">
      <c r="A167" s="10"/>
      <c r="B167" s="10"/>
      <c r="C167" s="10"/>
      <c r="D167" s="10"/>
    </row>
    <row r="168" spans="1:4">
      <c r="A168" s="10"/>
      <c r="B168" s="10"/>
      <c r="C168" s="10"/>
      <c r="D168" s="10"/>
    </row>
    <row r="169" spans="1:4">
      <c r="A169" s="10"/>
      <c r="B169" s="10"/>
      <c r="C169" s="10"/>
      <c r="D169" s="10"/>
    </row>
    <row r="170" spans="1:4">
      <c r="A170" s="6"/>
      <c r="B170" s="6"/>
      <c r="C170" s="6"/>
      <c r="D170" s="6"/>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1">
        <v>75640</v>
      </c>
      <c r="B176" s="1" t="s">
        <v>104</v>
      </c>
      <c r="C176" s="1"/>
      <c r="D176" s="1"/>
    </row>
    <row r="177" spans="1:4">
      <c r="A177" s="1">
        <v>76812</v>
      </c>
      <c r="B177" s="1" t="s">
        <v>107</v>
      </c>
      <c r="C177" s="1" t="s">
        <v>3</v>
      </c>
      <c r="D177" s="1"/>
    </row>
    <row r="178" spans="1:4" ht="0" hidden="1" customHeight="1"/>
    <row r="179" spans="1:4" ht="1.05" customHeight="1"/>
  </sheetData>
  <autoFilter ref="A1:G179" xr:uid="{00000000-0001-0000-0000-000000000000}">
    <sortState xmlns:xlrd2="http://schemas.microsoft.com/office/spreadsheetml/2017/richdata2" ref="A2:G179">
      <sortCondition ref="D1:D179"/>
    </sortState>
  </autoFilter>
  <sortState xmlns:xlrd2="http://schemas.microsoft.com/office/spreadsheetml/2017/richdata2" ref="A2:D179">
    <sortCondition ref="D1:D179"/>
  </sortState>
  <pageMargins left="0.78740157480314998" right="0.78740157480314998" top="0.78740157480314998" bottom="0.78740157480314998" header="0.78740157480314998" footer="0.78740157480314998"/>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Live Contracts</vt:lpstr>
      <vt:lpstr>Quotetender overview</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Shelton</dc:creator>
  <cp:lastModifiedBy>Thomas Shelton</cp:lastModifiedBy>
  <dcterms:created xsi:type="dcterms:W3CDTF">2023-07-31T15:32:02Z</dcterms:created>
  <dcterms:modified xsi:type="dcterms:W3CDTF">2023-08-11T08:23:04Z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