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cshardlow\Downloads\"/>
    </mc:Choice>
  </mc:AlternateContent>
  <xr:revisionPtr revIDLastSave="0" documentId="8_{E6EB55D3-4F12-4D40-A2D2-A99637450E60}" xr6:coauthVersionLast="47" xr6:coauthVersionMax="47" xr10:uidLastSave="{00000000-0000-0000-0000-000000000000}"/>
  <bookViews>
    <workbookView xWindow="-110" yWindow="-110" windowWidth="19420" windowHeight="10420" xr2:uid="{2FA1B762-1D82-4780-AF51-C640244B6B45}"/>
  </bookViews>
  <sheets>
    <sheet name="Sheet3" sheetId="3"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67" i="3" l="1"/>
  <c r="X167" i="3"/>
  <c r="Y166" i="3"/>
  <c r="X166" i="3"/>
  <c r="Y164" i="3"/>
  <c r="X164" i="3"/>
  <c r="Y163" i="3"/>
  <c r="X163" i="3"/>
  <c r="Y162" i="3"/>
  <c r="X162" i="3"/>
  <c r="Y160" i="3"/>
  <c r="X160" i="3"/>
  <c r="Y159" i="3"/>
  <c r="X159" i="3"/>
  <c r="Y158" i="3"/>
  <c r="X158" i="3"/>
  <c r="Q158" i="3"/>
  <c r="Y157" i="3"/>
  <c r="X157" i="3"/>
  <c r="Y156" i="3"/>
  <c r="X156" i="3"/>
  <c r="Y155" i="3"/>
  <c r="X155" i="3"/>
  <c r="Y154" i="3"/>
  <c r="X154" i="3"/>
  <c r="Y153" i="3"/>
  <c r="X153" i="3"/>
  <c r="Y152" i="3"/>
  <c r="X152" i="3"/>
  <c r="Y151" i="3"/>
  <c r="X151" i="3"/>
  <c r="Y150" i="3"/>
  <c r="X150" i="3"/>
  <c r="Y149" i="3"/>
  <c r="X149" i="3"/>
  <c r="Y147" i="3"/>
  <c r="X147" i="3"/>
  <c r="Y145" i="3"/>
  <c r="X145" i="3"/>
  <c r="Y144" i="3"/>
  <c r="X144" i="3"/>
  <c r="Y143" i="3"/>
  <c r="X143" i="3"/>
  <c r="Y142" i="3"/>
  <c r="X142" i="3"/>
  <c r="Y141" i="3"/>
  <c r="X141" i="3"/>
  <c r="Y140" i="3"/>
  <c r="X140" i="3"/>
  <c r="Y139" i="3"/>
  <c r="X139" i="3"/>
  <c r="Y138" i="3"/>
  <c r="X138" i="3"/>
  <c r="Y137" i="3"/>
  <c r="X137" i="3"/>
  <c r="Y136" i="3"/>
  <c r="X136" i="3"/>
  <c r="Y135" i="3"/>
  <c r="X135" i="3"/>
  <c r="Y134" i="3"/>
  <c r="X134" i="3"/>
  <c r="Y133" i="3"/>
  <c r="X133" i="3"/>
  <c r="Q133" i="3"/>
  <c r="Y132" i="3"/>
  <c r="X132" i="3"/>
  <c r="Y131" i="3"/>
  <c r="X131" i="3"/>
  <c r="Y129" i="3"/>
  <c r="X129" i="3"/>
  <c r="Y128" i="3"/>
  <c r="X128" i="3"/>
  <c r="Y127" i="3"/>
  <c r="X127" i="3"/>
  <c r="Y126" i="3"/>
  <c r="X126" i="3"/>
  <c r="Y125" i="3"/>
  <c r="X125" i="3"/>
  <c r="I125" i="3"/>
  <c r="Y124" i="3"/>
  <c r="X124" i="3"/>
  <c r="Y123" i="3"/>
  <c r="X123" i="3"/>
  <c r="Y122" i="3"/>
  <c r="X122" i="3"/>
  <c r="Y121" i="3"/>
  <c r="X121" i="3"/>
  <c r="Y120" i="3"/>
  <c r="X120" i="3"/>
  <c r="I120" i="3"/>
  <c r="Y118" i="3"/>
  <c r="X118" i="3"/>
  <c r="Y117" i="3"/>
  <c r="X117" i="3"/>
  <c r="Y116" i="3"/>
  <c r="X116" i="3"/>
  <c r="Y115" i="3"/>
  <c r="X115" i="3"/>
  <c r="Y114" i="3"/>
  <c r="X114" i="3"/>
  <c r="Y113" i="3"/>
  <c r="X113" i="3"/>
  <c r="Y112" i="3"/>
  <c r="X112" i="3"/>
  <c r="Y111" i="3"/>
  <c r="X111" i="3"/>
  <c r="Y110" i="3"/>
  <c r="X110" i="3"/>
  <c r="Y109" i="3"/>
  <c r="X109" i="3"/>
  <c r="Y108" i="3"/>
  <c r="X108" i="3"/>
  <c r="Y107" i="3"/>
  <c r="X107" i="3"/>
  <c r="Y106" i="3"/>
  <c r="X106" i="3"/>
  <c r="Y105" i="3"/>
  <c r="X105" i="3"/>
  <c r="X102" i="3"/>
  <c r="I102" i="3"/>
  <c r="X101" i="3"/>
  <c r="I101" i="3"/>
  <c r="X100" i="3"/>
  <c r="I100" i="3"/>
  <c r="Y99" i="3"/>
  <c r="X99" i="3"/>
  <c r="Y96" i="3"/>
  <c r="X96" i="3"/>
  <c r="Y95" i="3"/>
  <c r="X95" i="3"/>
  <c r="I95" i="3"/>
  <c r="Y93" i="3"/>
  <c r="X93" i="3"/>
  <c r="Y92" i="3"/>
  <c r="X92" i="3"/>
  <c r="Y91" i="3"/>
  <c r="X91" i="3"/>
  <c r="I91" i="3"/>
  <c r="Y90" i="3"/>
  <c r="X90" i="3"/>
  <c r="Y89" i="3"/>
  <c r="X89" i="3"/>
  <c r="I88" i="3"/>
  <c r="I87" i="3"/>
  <c r="Y86" i="3"/>
  <c r="X86" i="3"/>
  <c r="Q86" i="3"/>
  <c r="I86" i="3"/>
  <c r="Y85" i="3"/>
  <c r="X85" i="3"/>
  <c r="Y84" i="3"/>
  <c r="X84" i="3"/>
  <c r="Y83" i="3"/>
  <c r="X83" i="3"/>
  <c r="Y82" i="3"/>
  <c r="X82" i="3"/>
  <c r="Y81" i="3"/>
  <c r="X81" i="3"/>
  <c r="I81" i="3"/>
  <c r="Y80" i="3"/>
  <c r="X80" i="3"/>
  <c r="Y79" i="3"/>
  <c r="X79" i="3"/>
  <c r="Y78" i="3"/>
  <c r="X78" i="3"/>
  <c r="I78" i="3"/>
  <c r="Y77" i="3"/>
  <c r="X77" i="3"/>
  <c r="Y76" i="3"/>
  <c r="X76" i="3"/>
  <c r="Y75" i="3"/>
  <c r="X75" i="3"/>
  <c r="Y74" i="3"/>
  <c r="X74" i="3"/>
  <c r="Y73" i="3"/>
  <c r="X73" i="3"/>
  <c r="Y72" i="3"/>
  <c r="X72" i="3"/>
  <c r="Y71" i="3"/>
  <c r="X71" i="3"/>
  <c r="Y70" i="3"/>
  <c r="X70" i="3"/>
  <c r="Y69" i="3"/>
  <c r="X69" i="3"/>
  <c r="Y68" i="3"/>
  <c r="X68" i="3"/>
  <c r="Q68" i="3"/>
  <c r="Y67" i="3"/>
  <c r="X67" i="3"/>
  <c r="I67" i="3"/>
  <c r="Y66" i="3"/>
  <c r="X66" i="3"/>
  <c r="Y65" i="3"/>
  <c r="X65" i="3"/>
  <c r="Y64" i="3"/>
  <c r="X64" i="3"/>
  <c r="Y63" i="3"/>
  <c r="X63" i="3"/>
  <c r="Q63" i="3"/>
  <c r="Y62" i="3"/>
  <c r="X62" i="3"/>
  <c r="Y61" i="3"/>
  <c r="X61" i="3"/>
  <c r="I61" i="3"/>
  <c r="Y60" i="3"/>
  <c r="X60" i="3"/>
  <c r="Y59" i="3"/>
  <c r="X59" i="3"/>
  <c r="Y58" i="3"/>
  <c r="X58" i="3"/>
  <c r="Y57" i="3"/>
  <c r="X57" i="3"/>
  <c r="Y56" i="3"/>
  <c r="X56" i="3"/>
  <c r="Y55" i="3"/>
  <c r="X55" i="3"/>
  <c r="I55" i="3"/>
  <c r="Y54" i="3"/>
  <c r="X54" i="3"/>
  <c r="Y53" i="3"/>
  <c r="X53" i="3"/>
  <c r="Y52" i="3"/>
  <c r="X52" i="3"/>
  <c r="Y51" i="3"/>
  <c r="X51" i="3"/>
  <c r="Y50" i="3"/>
  <c r="X50" i="3"/>
  <c r="Y49" i="3"/>
  <c r="X49" i="3"/>
  <c r="Q49" i="3"/>
  <c r="Y48" i="3"/>
  <c r="X48" i="3"/>
  <c r="Y47" i="3"/>
  <c r="X47" i="3"/>
  <c r="I47" i="3"/>
  <c r="Y46" i="3"/>
  <c r="X46" i="3"/>
  <c r="R46" i="3"/>
  <c r="Y45" i="3"/>
  <c r="X45" i="3"/>
  <c r="Y44" i="3"/>
  <c r="X44" i="3"/>
  <c r="Y43" i="3"/>
  <c r="X43" i="3"/>
  <c r="I43" i="3"/>
  <c r="Y42" i="3"/>
  <c r="X42" i="3"/>
  <c r="Y41" i="3"/>
  <c r="X41" i="3"/>
  <c r="Y40" i="3"/>
  <c r="X40" i="3"/>
  <c r="Y39" i="3"/>
  <c r="X39" i="3"/>
  <c r="I39" i="3"/>
  <c r="Y38" i="3"/>
  <c r="X38" i="3"/>
  <c r="Y37" i="3"/>
  <c r="X37" i="3"/>
  <c r="Y36" i="3"/>
  <c r="X36" i="3"/>
  <c r="Q36" i="3"/>
  <c r="Y35" i="3"/>
  <c r="X35" i="3"/>
  <c r="Y34" i="3"/>
  <c r="X34" i="3"/>
  <c r="Y33" i="3"/>
  <c r="X33" i="3"/>
  <c r="Y32" i="3"/>
  <c r="X32" i="3"/>
  <c r="Y31" i="3"/>
  <c r="X31" i="3"/>
  <c r="Y30" i="3"/>
  <c r="X30" i="3"/>
  <c r="Y29" i="3"/>
  <c r="X29" i="3"/>
  <c r="Y28" i="3"/>
  <c r="X28" i="3"/>
  <c r="Y27" i="3"/>
  <c r="Y26" i="3"/>
  <c r="X26" i="3"/>
  <c r="I26" i="3"/>
  <c r="Y25" i="3"/>
  <c r="X25" i="3"/>
  <c r="Q25" i="3"/>
  <c r="Y24" i="3"/>
  <c r="X24" i="3"/>
  <c r="I24" i="3"/>
  <c r="Y23" i="3"/>
  <c r="X23" i="3"/>
  <c r="Y22" i="3"/>
  <c r="X22" i="3"/>
  <c r="I22" i="3"/>
  <c r="Y21" i="3"/>
  <c r="X21" i="3"/>
  <c r="Y20" i="3"/>
  <c r="X20" i="3"/>
  <c r="Y19" i="3"/>
  <c r="X19" i="3"/>
  <c r="I19" i="3"/>
  <c r="Y18" i="3"/>
  <c r="X18" i="3"/>
  <c r="Y17" i="3"/>
  <c r="X17" i="3"/>
  <c r="Y16" i="3"/>
  <c r="X16" i="3"/>
  <c r="Y15" i="3"/>
  <c r="X15" i="3"/>
  <c r="I15" i="3"/>
  <c r="Y14" i="3"/>
  <c r="X14" i="3"/>
  <c r="Y13" i="3"/>
  <c r="X13" i="3"/>
  <c r="Y12" i="3"/>
  <c r="X12" i="3"/>
  <c r="Y11" i="3"/>
  <c r="X11" i="3"/>
  <c r="Y10" i="3"/>
  <c r="X10" i="3"/>
  <c r="I10" i="3"/>
  <c r="Y9" i="3"/>
  <c r="X9" i="3"/>
  <c r="Y8" i="3"/>
  <c r="X8" i="3"/>
  <c r="Y7" i="3"/>
  <c r="X7" i="3"/>
  <c r="Z5" i="3"/>
  <c r="Y5" i="3"/>
  <c r="Y4" i="3"/>
  <c r="X4" i="3"/>
  <c r="Y3" i="3"/>
  <c r="X3" i="3"/>
  <c r="Y2" i="3"/>
  <c r="X2" i="3"/>
</calcChain>
</file>

<file path=xl/sharedStrings.xml><?xml version="1.0" encoding="utf-8"?>
<sst xmlns="http://schemas.openxmlformats.org/spreadsheetml/2006/main" count="3275" uniqueCount="966">
  <si>
    <t>Reference</t>
  </si>
  <si>
    <t>Title</t>
  </si>
  <si>
    <t>Description</t>
  </si>
  <si>
    <t>Contract Start Date</t>
  </si>
  <si>
    <t>Current Contract End Date</t>
  </si>
  <si>
    <t xml:space="preserve">Extension Options If Applicable </t>
  </si>
  <si>
    <t>Ultimate Contract End Date</t>
  </si>
  <si>
    <t>To be Renewed Y/N</t>
  </si>
  <si>
    <t>Commercial Review Date</t>
  </si>
  <si>
    <t>Awarded Suppliers</t>
  </si>
  <si>
    <t>Supplier Type
SME or VCSE</t>
  </si>
  <si>
    <t>Company Registration No.</t>
  </si>
  <si>
    <t>Value Risk Matrix</t>
  </si>
  <si>
    <t xml:space="preserve">Contract Manager </t>
  </si>
  <si>
    <t>Service</t>
  </si>
  <si>
    <t>Directorate</t>
  </si>
  <si>
    <t xml:space="preserve">Annual Value </t>
  </si>
  <si>
    <t>Total Contract Value</t>
  </si>
  <si>
    <t>VAT that Cannot be Recovered</t>
  </si>
  <si>
    <t>Type ITQ/ITT or Waiver</t>
  </si>
  <si>
    <t>Where is the contract held?  Department or Legal?</t>
  </si>
  <si>
    <t>In Pipeline Y/N</t>
  </si>
  <si>
    <t>Notes</t>
  </si>
  <si>
    <t xml:space="preserve">Unsuccesful Bidders Deleted From Folder </t>
  </si>
  <si>
    <t xml:space="preserve">Succesful Bidders Deleted From Folder </t>
  </si>
  <si>
    <t xml:space="preserve">GDPR </t>
  </si>
  <si>
    <t>Living Wage - 
In scope? Relating to our contract</t>
  </si>
  <si>
    <t>Paying Living Wage</t>
  </si>
  <si>
    <t>Strategic Contract Manager</t>
  </si>
  <si>
    <t>PROJECT CA1307</t>
  </si>
  <si>
    <t>Cycle to Work Scheme</t>
  </si>
  <si>
    <t>Arrangements for the WYCA Cycle to Work scheme</t>
  </si>
  <si>
    <t>N</t>
  </si>
  <si>
    <t>N/A</t>
  </si>
  <si>
    <t>Green Commute</t>
  </si>
  <si>
    <t>SME</t>
  </si>
  <si>
    <t>10315668</t>
  </si>
  <si>
    <t>Bronze</t>
  </si>
  <si>
    <t>Leonie Giles</t>
  </si>
  <si>
    <t xml:space="preserve">Finance </t>
  </si>
  <si>
    <t>Corporate Services</t>
  </si>
  <si>
    <t>On Application</t>
  </si>
  <si>
    <t>ITT</t>
  </si>
  <si>
    <t xml:space="preserve">Legal </t>
  </si>
  <si>
    <t>No</t>
  </si>
  <si>
    <t>CS</t>
  </si>
  <si>
    <t>PROJECT CA1310</t>
  </si>
  <si>
    <t>Further Education Training Providers for Adult Education</t>
  </si>
  <si>
    <t xml:space="preserve">Training provision for eligible West Yorkshire residents aged 19 plus in line with our AEB Strategy. This will cover a number of different learner groups and sectors through a Dynamic Purchasing System. </t>
  </si>
  <si>
    <t>Y</t>
  </si>
  <si>
    <t>Multiple</t>
  </si>
  <si>
    <t>Gold</t>
  </si>
  <si>
    <t>Lindsey Daniels</t>
  </si>
  <si>
    <t>Employment &amp; Skills​</t>
  </si>
  <si>
    <t>Economic Services</t>
  </si>
  <si>
    <t>Legal</t>
  </si>
  <si>
    <t>Dynamic Purchasing System</t>
  </si>
  <si>
    <t>Yes</t>
  </si>
  <si>
    <t>MH</t>
  </si>
  <si>
    <t>PROJECT CA1146</t>
  </si>
  <si>
    <t>Stourton Park and Ride</t>
  </si>
  <si>
    <t>Provision of Stourton Park and Ride Electric Bus service for 5 years with a possible extension of up to 2 years.</t>
  </si>
  <si>
    <t>First West Yorkshire Limited</t>
  </si>
  <si>
    <t>01990370</t>
  </si>
  <si>
    <t>Silver</t>
  </si>
  <si>
    <t>Stuart Bear</t>
  </si>
  <si>
    <t>Transport Policy</t>
  </si>
  <si>
    <t>Transport Services</t>
  </si>
  <si>
    <t>All categories</t>
  </si>
  <si>
    <t>RB</t>
  </si>
  <si>
    <t>WAIVER CSO 277</t>
  </si>
  <si>
    <t>Membership of the Association of Police and Crime Commissioners 2022/23</t>
  </si>
  <si>
    <t>Membership of the Association of Police and Crime Commissioners 2022/23. </t>
  </si>
  <si>
    <t>Annual renewal</t>
  </si>
  <si>
    <t>Association of Police and Crime Commissioners </t>
  </si>
  <si>
    <t>Carol Beanland </t>
  </si>
  <si>
    <t>Policing &amp; Crime</t>
  </si>
  <si>
    <t>Strategy, Communications &amp; Policing</t>
  </si>
  <si>
    <t>£31,200.00 </t>
  </si>
  <si>
    <t>Waiver</t>
  </si>
  <si>
    <t>PROJECT CA1506</t>
  </si>
  <si>
    <t>CI High Impact Technical Assessment – Cross Cutting / Market leading innovations</t>
  </si>
  <si>
    <t>Consultantancy to provide a technical appraisal of SME High Impact Innovation Fund grant applications for the Connecting Innovation programme in relation to cross cutting / market leading innovations</t>
  </si>
  <si>
    <t>IATP Limited</t>
  </si>
  <si>
    <t>07240310</t>
  </si>
  <si>
    <t>Louise Bermingham</t>
  </si>
  <si>
    <t>Business Support</t>
  </si>
  <si>
    <t>£0 - £22,500</t>
  </si>
  <si>
    <t>ITQ</t>
  </si>
  <si>
    <t>Department</t>
  </si>
  <si>
    <t>PROJECT CA1507</t>
  </si>
  <si>
    <t>CI Technical Appraisal spec Green Technology</t>
  </si>
  <si>
    <t>Consultantancy to provide a technical appraisal of SME High Impact Innovation Fund grant applications for the Connecting Innovation programme  in the specialist areas of Low Carbon and Green Technology</t>
  </si>
  <si>
    <t>Green Gain (Leeds) Ltd</t>
  </si>
  <si>
    <t>08575779</t>
  </si>
  <si>
    <t>PROJECT CA1508</t>
  </si>
  <si>
    <t>CI High Impact Technical Assessment – Digital Technology and Industrial Digitisation</t>
  </si>
  <si>
    <t>Consultantancy to provide a technical appraisal of SME High Impact Innovation Fund grant applications for the Connecting Innovation programme in relation to the specialist areas of Digital Technology &amp; Industrial Digitisation.</t>
  </si>
  <si>
    <t>AB Management Services</t>
  </si>
  <si>
    <t>SC186447</t>
  </si>
  <si>
    <t>PROJECT CA1509</t>
  </si>
  <si>
    <t>CI Technical Appraisal spec - Healthcare Technologies</t>
  </si>
  <si>
    <t>Consultantancy to provide a technical appraisal of SME High Impact Innovation Fund grant applications for the Connecting Innovation programme in relation to Healthcare Technology</t>
  </si>
  <si>
    <t>Medipex Ltd.</t>
  </si>
  <si>
    <t>PROJECT CA1421</t>
  </si>
  <si>
    <t>Adult Skills Training Framework</t>
  </si>
  <si>
    <t xml:space="preserve">Adult training services across West Yorkshire for non-accredited training schemes for Digital, construction, redundancy prevention, social care and graduates. </t>
  </si>
  <si>
    <t>Aspire I-gen, West Yorkshire Consortium of Colleges, West Yorkshire Learning Providers, Leeds Trininty University.</t>
  </si>
  <si>
    <t>Aspire igen - 03037445, WYCoC 04165288, WYLP 04997683, Leeds Trinity Uni 06305220</t>
  </si>
  <si>
    <t>Carly Boden</t>
  </si>
  <si>
    <t>DP1084 CA1421-Adult Skills Training Framework Programme</t>
  </si>
  <si>
    <t xml:space="preserve">WYCA Framework created </t>
  </si>
  <si>
    <t>PROJECT CA1550</t>
  </si>
  <si>
    <t>Transforming Cities Fund and Other Funded Programmes Strategic Delivery Partner 3 - Lot 1</t>
  </si>
  <si>
    <t>Multi-disciplinary support for the development of the West Yorkshire region Transforming Cities Fund Programme and associated packages of projects from this, and other, funded programme streams. Completetion of  Outline Business Cases, Full Business Cases and similar supportative consultancy work.</t>
  </si>
  <si>
    <t xml:space="preserve">Jacobs UK Limited
              </t>
  </si>
  <si>
    <t xml:space="preserve">2594504
</t>
  </si>
  <si>
    <t>Fiona Limb</t>
  </si>
  <si>
    <t>Transforming Cities Fund</t>
  </si>
  <si>
    <t>Delivery</t>
  </si>
  <si>
    <t>Legal (TBC)</t>
  </si>
  <si>
    <t>PE</t>
  </si>
  <si>
    <t>Transforming Cities Fund and Other Funded Programmes Strategic Delivery Partner 3 - Lot 1 - Bus Stations</t>
  </si>
  <si>
    <t xml:space="preserve">WSP UK Ltd
</t>
  </si>
  <si>
    <t xml:space="preserve">01383511
</t>
  </si>
  <si>
    <t xml:space="preserve">Jacobs UK Limited
           </t>
  </si>
  <si>
    <t>Transforming Cities Fund and Other Funded Programmes Strategic Delivery Partner 3 - Lot 2 - Highways Schemes</t>
  </si>
  <si>
    <t xml:space="preserve">Ove Arup and Partners UK Limited
               </t>
  </si>
  <si>
    <t xml:space="preserve">
-
</t>
  </si>
  <si>
    <t>WSP UK Ltd</t>
  </si>
  <si>
    <t>PROJECT CA1538</t>
  </si>
  <si>
    <t>Mass Transit Business Case Development Partner Lot 1</t>
  </si>
  <si>
    <t>Lot 1 - Business Case Development; Funding Bid Development; Transport Modelling; Economic / Carbon Appraisal; Expert Witness</t>
  </si>
  <si>
    <t>Jacobs U.K. Limited</t>
  </si>
  <si>
    <t>Stacey White</t>
  </si>
  <si>
    <t>Policy, Strategy &amp; Communications</t>
  </si>
  <si>
    <t>DW</t>
  </si>
  <si>
    <t>PROJECT CA1226</t>
  </si>
  <si>
    <t>Property Services Cleaning, Customer Care and Posting of Bus Timetables</t>
  </si>
  <si>
    <t>3+1+1+1+1</t>
  </si>
  <si>
    <t>Carlisle Security Services Ltd</t>
  </si>
  <si>
    <t>02654100</t>
  </si>
  <si>
    <t>Liam Needham Jamie Butters</t>
  </si>
  <si>
    <t>Facilities &amp; Assets</t>
  </si>
  <si>
    <t>PROJECT  CA1088</t>
  </si>
  <si>
    <t>Provision of Real-Time Passenger Information Battery Powered Displays for Bus Stop Pole and Shelters</t>
  </si>
  <si>
    <t>VIX Technology</t>
  </si>
  <si>
    <t>03039051</t>
  </si>
  <si>
    <t>Graham Davies</t>
  </si>
  <si>
    <t>PROJECT CA1288</t>
  </si>
  <si>
    <t>West Yorkshire Urban Transit Development Partner</t>
  </si>
  <si>
    <t>Development Partner to work in conjunction with the Combined Authority and local and regional partners to provide consultancy services for the identification and development of a West Yorkshire Urban Transit System.</t>
  </si>
  <si>
    <t>McBains Ltd, Jacobs &amp; Egis</t>
  </si>
  <si>
    <t>03094139</t>
  </si>
  <si>
    <t xml:space="preserve">Economic &amp; Transport Policy </t>
  </si>
  <si>
    <t>Policy, Strategy &amp; Comms</t>
  </si>
  <si>
    <t>52896 / CA1385</t>
  </si>
  <si>
    <t>Bradford Interchange Carriageway - Construction</t>
  </si>
  <si>
    <t>The complete resurfacing of the carriageway at Bradford Interchange, included any repairs of the concrete deck that are needed. </t>
  </si>
  <si>
    <t>Balfour Beaty Civil Engineering Ltd</t>
  </si>
  <si>
    <t>Gina Dickson</t>
  </si>
  <si>
    <t>Transport and Property Services</t>
  </si>
  <si>
    <t>AM</t>
  </si>
  <si>
    <t>PROJECT  CA1133</t>
  </si>
  <si>
    <t>Electricity</t>
  </si>
  <si>
    <t>The Combined Authority’s current call off contract with nPower via YPOs Electricity framework.</t>
  </si>
  <si>
    <t>N Power</t>
  </si>
  <si>
    <t>PROJECT CA1489</t>
  </si>
  <si>
    <t xml:space="preserve">West Yorkshire Business Accelerator Fund </t>
  </si>
  <si>
    <t xml:space="preserve">Procurement of a fund management company to manage a c.£20M investment fund into West Yorkshire businesses taking equity stakes and offering debt products to high growth / high risk businesses. </t>
  </si>
  <si>
    <t xml:space="preserve">Foresight Group LLP </t>
  </si>
  <si>
    <t>OC300878</t>
  </si>
  <si>
    <t>James Briggs / Lorna Holroyd</t>
  </si>
  <si>
    <t>Economic Policy​</t>
  </si>
  <si>
    <t>PROJECT CA0239</t>
  </si>
  <si>
    <t>Glazing, Repair &amp; Maintenance Of On-Street Infrastructure</t>
  </si>
  <si>
    <t>Glazing and maintenance service to all WYCA's on-street infrastructure 24 hours a day, 365 days a year for the duration of the contract. WYCA has a stock of approximately 14,000 bus stops which include around 4000 shelters to be repaired and maintained.</t>
  </si>
  <si>
    <t>-</t>
  </si>
  <si>
    <t>Bus Shelters Limited</t>
  </si>
  <si>
    <t>01822681</t>
  </si>
  <si>
    <t>Jamie Butters</t>
  </si>
  <si>
    <t>Interim extension until new procurement takes place</t>
  </si>
  <si>
    <t>PROJECT CA1379</t>
  </si>
  <si>
    <t>West Yorkshire Broadband - Contract 3</t>
  </si>
  <si>
    <t xml:space="preserve">Rural Broadband contract with Quickline Holdings </t>
  </si>
  <si>
    <t>Quick line holdings Ltd</t>
  </si>
  <si>
    <t>07488363</t>
  </si>
  <si>
    <t>Farah Hussain</t>
  </si>
  <si>
    <t>Implementation - Transport</t>
  </si>
  <si>
    <t>PROJECT CA1390</t>
  </si>
  <si>
    <t>Multi-disciplinary Legal Advice</t>
  </si>
  <si>
    <t>Provision of Legal Services Advice</t>
  </si>
  <si>
    <t>2+1</t>
  </si>
  <si>
    <t>Pinsent Masons LLP</t>
  </si>
  <si>
    <t>OC333653</t>
  </si>
  <si>
    <t>Morna Rajput</t>
  </si>
  <si>
    <t>Legal &amp; Governance Services​</t>
  </si>
  <si>
    <t>Call off from CCS Framework - Contract value estimated</t>
  </si>
  <si>
    <t>PROJECT CA1229</t>
  </si>
  <si>
    <t>Software Licencing Partner</t>
  </si>
  <si>
    <t>Provision of a Software Partner with which to develop an open and collaborative working relationship to provide best value commercials, valuable insight into licencing practices and thought leadership in all aspects of Software.</t>
  </si>
  <si>
    <t>Softcat PLC</t>
  </si>
  <si>
    <t>02174990</t>
  </si>
  <si>
    <t>Zubair Rasib</t>
  </si>
  <si>
    <t>Corporate Services - (IT)</t>
  </si>
  <si>
    <t>PROJECT CA54172</t>
  </si>
  <si>
    <t>SEN Taxi Services June 2022</t>
  </si>
  <si>
    <t>Provision of Taxi Services for SEN children for June 2022</t>
  </si>
  <si>
    <t>Multiple (See Batch 707)</t>
  </si>
  <si>
    <t>Sharon Chapman</t>
  </si>
  <si>
    <t>Transport Operations​</t>
  </si>
  <si>
    <t>Mobility Services</t>
  </si>
  <si>
    <t>To be replaced with SEN DPS</t>
  </si>
  <si>
    <t>PROJECT CA1369</t>
  </si>
  <si>
    <t>Brownfield Housing Fund &amp; Housing Pipeline Revenue Fund Consultant</t>
  </si>
  <si>
    <t>Multidisciplinary Technical Services Consultancy</t>
  </si>
  <si>
    <t xml:space="preserve">2 x 12 months </t>
  </si>
  <si>
    <t>01383511</t>
  </si>
  <si>
    <t>Patricia Davey / Polly Hutton</t>
  </si>
  <si>
    <t>Economic Implementation</t>
  </si>
  <si>
    <t>Call off Contract via Task Orders</t>
  </si>
  <si>
    <t>Mass Transit Business Case Development Partner Lot 2</t>
  </si>
  <si>
    <t>Lot 2 - Stakeholder Management, Consultation, Engagement and Objection Management</t>
  </si>
  <si>
    <t>Mott MacDonald Limited</t>
  </si>
  <si>
    <t>PROJECT CA1585</t>
  </si>
  <si>
    <t>West Yorkshire Car Club</t>
  </si>
  <si>
    <t xml:space="preserve">The West Yorkshire Combined Authority along with its distrcit partners and York is seeking to appoint a West Yorkshire (and York) wider Car Club Provider for the provision of cross boundary car club operations. </t>
  </si>
  <si>
    <t xml:space="preserve">Enterpirse Rent-A-Car UK Limited </t>
  </si>
  <si>
    <t>Kate Gifford</t>
  </si>
  <si>
    <t>PROJECT CA51895</t>
  </si>
  <si>
    <t>Mechanical &amp; Electrical Maintenance/Repair Contract</t>
  </si>
  <si>
    <t>Maintenance and reactive repairs to mechanical and electrical installations and assets across WYCA’s portfolio of properties and on-street assets.</t>
  </si>
  <si>
    <t>ECG Building Maintenance Ltd</t>
  </si>
  <si>
    <t>SC147376</t>
  </si>
  <si>
    <t>Phil Burton</t>
  </si>
  <si>
    <t>DP 533 ECG Building Maintenance Limited TAs ECG Facilities Services</t>
  </si>
  <si>
    <t>PROJECT CA1227</t>
  </si>
  <si>
    <t>SME Consultancy Services</t>
  </si>
  <si>
    <t>Oxford Innovation Services</t>
  </si>
  <si>
    <t>07860991</t>
  </si>
  <si>
    <t>Javinder Rooprai</t>
  </si>
  <si>
    <t>PROJECT CA1504</t>
  </si>
  <si>
    <t>New Business Start Up Programme</t>
  </si>
  <si>
    <t xml:space="preserve">Service to  provide practical help and support to people who have decided to start a new business in West Yorkshire, with a focus on businesses with lower initial growth aspiration and that do not expect to turnover more than £250k in their first 12 months of trading. The programme is expected to deliver both one-to-many support through events, workshops and seminars, and one-to-one mentoring/coaching. </t>
  </si>
  <si>
    <t>18 Months</t>
  </si>
  <si>
    <t>PeoplePlus Group Ltd</t>
  </si>
  <si>
    <t>05722765</t>
  </si>
  <si>
    <t>Jo Wilkinson / Lauren Thomas</t>
  </si>
  <si>
    <t>Mass Transit Business Case Development Partner Lot 3</t>
  </si>
  <si>
    <t>Lot 3 – Client Side Management</t>
  </si>
  <si>
    <t>Turner &amp; Townsend Project Management Ltd</t>
  </si>
  <si>
    <t>PROJECT CA1487</t>
  </si>
  <si>
    <t>CoSA interim contract following VEAT notice</t>
  </si>
  <si>
    <t>Core bespoke transport system for managing bus services and on-street assets.</t>
  </si>
  <si>
    <t>SYSTRA Ltd</t>
  </si>
  <si>
    <t>03383212</t>
  </si>
  <si>
    <t>Graham Browne</t>
  </si>
  <si>
    <t>PROJECT CA1373</t>
  </si>
  <si>
    <t>Demand Responsive Bus Service Trial for Leeds City Region</t>
  </si>
  <si>
    <t>Demand Responsive Bus Service Trial for routes based within the Leeds City Region.</t>
  </si>
  <si>
    <t>First West Yorkshire Limtied</t>
  </si>
  <si>
    <t>Matthew Joy</t>
  </si>
  <si>
    <t>Bus Services</t>
  </si>
  <si>
    <t>PROJECT CA1527</t>
  </si>
  <si>
    <t>Wakefield SEN Taxi Tender - Interim Period</t>
  </si>
  <si>
    <t>Batch 697 - Home to School transport for children with Special Educational Needs &amp; Disabilities in the Wakefield District of West Yorkshire via taxis &amp; minibuses.</t>
  </si>
  <si>
    <t>Various</t>
  </si>
  <si>
    <t>TBC</t>
  </si>
  <si>
    <t>PROJECT CA0249</t>
  </si>
  <si>
    <t>CCTV Digital Upgrade - Hardware installation and ongoing annual servicing.</t>
  </si>
  <si>
    <t>CCTV Digital Upgrade</t>
  </si>
  <si>
    <t>BT</t>
  </si>
  <si>
    <t>01800000</t>
  </si>
  <si>
    <t>Lucy Wild</t>
  </si>
  <si>
    <t>JF</t>
  </si>
  <si>
    <t>PROJECT CA1308</t>
  </si>
  <si>
    <t>Safety, Accessibility and Efficiency Programme - Lead Consultant</t>
  </si>
  <si>
    <t>Provision of a lead consultant to support on safety, accessibility and efficiency programmes aimed at ensuring bus stations and associated travel centres are best able to meet the needs of buildings.  Procurement exercise carried out by Turner and Townsend.</t>
  </si>
  <si>
    <t>Kier Construction</t>
  </si>
  <si>
    <t>02099533</t>
  </si>
  <si>
    <t>Royston Colley</t>
  </si>
  <si>
    <t>Procurement completed by Turner and Townsend</t>
  </si>
  <si>
    <t>PROJECT CA1345</t>
  </si>
  <si>
    <t>Integrated Corporate Systems - Enterprise resource Programme (ERP) Technology Selection</t>
  </si>
  <si>
    <t>Technology One</t>
  </si>
  <si>
    <t>Habib Iqbal</t>
  </si>
  <si>
    <t>Open Tender</t>
  </si>
  <si>
    <t>PROJECT CA1252</t>
  </si>
  <si>
    <t>Hardware Partner</t>
  </si>
  <si>
    <t>WYCA Hardware Partner for all hardware related matters. The first requirement for this service is to provide services relating to the Corporate Technology Programme (CTP).</t>
  </si>
  <si>
    <t xml:space="preserve">PROJECT CA1498 </t>
  </si>
  <si>
    <t>Smartcard Production 2021</t>
  </si>
  <si>
    <t xml:space="preserve">Single Supplier Framework Provider for the production of ENCTS and MCard Smartcards including letter production and direct customer mailing, and batch card production. </t>
  </si>
  <si>
    <t xml:space="preserve">Euclid Ltd </t>
  </si>
  <si>
    <t>Simon Smith</t>
  </si>
  <si>
    <t>Customer Services​</t>
  </si>
  <si>
    <t>PROJECT CA1429</t>
  </si>
  <si>
    <t>Real Time Information System</t>
  </si>
  <si>
    <t xml:space="preserve"> Provision of an Advanced Yorkshire &amp; Humber Real Time Information System and associated services to the Combined Authority (the Services)</t>
  </si>
  <si>
    <t>Vix Technology (UK) Ltd</t>
  </si>
  <si>
    <t>PROJECT CA1010</t>
  </si>
  <si>
    <t>Batch 673 - Leeds District - May 2019</t>
  </si>
  <si>
    <t>Batch 673 Leeds District Service 30 - Horsforth - Clariant Development - Pudsey Services 31/32 - Horsforth local sevices 3 Years May 2019 to May 2022</t>
  </si>
  <si>
    <t>CT Plus and Squarepeg</t>
  </si>
  <si>
    <t>Wendy Dunwell</t>
  </si>
  <si>
    <t>PROJECT CA1367</t>
  </si>
  <si>
    <t>West Yorkshire Local Cycling and Walking Infrastructure Plans – phase 2</t>
  </si>
  <si>
    <t xml:space="preserve">Provision of expert consultancy services to support the further development of Local Cycling and Walking Infrastructure Plans (LCWIPs) in West Yorkshire. </t>
  </si>
  <si>
    <t>01243967</t>
  </si>
  <si>
    <t>Ambrose White</t>
  </si>
  <si>
    <t>CL</t>
  </si>
  <si>
    <t>PROJECT CA0978</t>
  </si>
  <si>
    <t>Combined Authority - Feasibility &amp; Assurance Appraisal Panel Framework</t>
  </si>
  <si>
    <t>The West Yorkshire Combined Authority is seeking to appoint a suitably qualified and experienced consultant organisation to provide advice and support in the appraisal of project business cases.</t>
  </si>
  <si>
    <t>Yes - 1 year</t>
  </si>
  <si>
    <t>Arcadis Consulting (UK) Limited</t>
  </si>
  <si>
    <t>01093549</t>
  </si>
  <si>
    <t>Ian McNichol</t>
  </si>
  <si>
    <t>Portfolio Management Office​</t>
  </si>
  <si>
    <t>PROJECT CA1526</t>
  </si>
  <si>
    <t>Leeds City Region Exploring Enterprise Programme</t>
  </si>
  <si>
    <t xml:space="preserve">Provision of a a support package  for  individuals who are exploring business start-up as an employment / lifestyle option  to cover key areas to support participants to consider business start up and how to overcome any barriers that would prevent them exploring the opportunity further. </t>
  </si>
  <si>
    <t>Digital Remit Ltd</t>
  </si>
  <si>
    <t>08693334</t>
  </si>
  <si>
    <t>Jane Green</t>
  </si>
  <si>
    <t>PROJECT CA1218</t>
  </si>
  <si>
    <t>Strategic Rail Advisor</t>
  </si>
  <si>
    <t>Strategic Rail Advisor for the Combined Authority’s Rail Team  to help direct/steer our work programme around the development of a number of rail strategies.</t>
  </si>
  <si>
    <t>Steer Davies &amp; Gleave Limited</t>
  </si>
  <si>
    <t>01883830</t>
  </si>
  <si>
    <t>Lynne Triggs</t>
  </si>
  <si>
    <t>Transport Policy &amp; Strategy - Rail</t>
  </si>
  <si>
    <t>Policy, Strategy and Communications</t>
  </si>
  <si>
    <t>PROJECT CA1259</t>
  </si>
  <si>
    <t>Automatic Doors: Maintenance, Repair and Replacement</t>
  </si>
  <si>
    <t xml:space="preserve">Planned and reactive maintenance and repair of Automatic and Industrial Shutter Doors, including provision for the Supply and Installation of replacement doors at the end of unit life, along with new remote locking mechanisms. </t>
  </si>
  <si>
    <t>Dorma UK</t>
  </si>
  <si>
    <t>01361508</t>
  </si>
  <si>
    <t>PROJECT 51215</t>
  </si>
  <si>
    <t>Franchising Business Case Development</t>
  </si>
  <si>
    <t>Consultancy Support for Business Case Development for a Franchising Assessment</t>
  </si>
  <si>
    <t>PricewaterhouseCoopers LLP (PWC)</t>
  </si>
  <si>
    <t>OC303525</t>
  </si>
  <si>
    <t xml:space="preserve">Thomas Lock </t>
  </si>
  <si>
    <t>Policy &amp; Development</t>
  </si>
  <si>
    <t>PROJECT CA1191</t>
  </si>
  <si>
    <t>Elland Grip 3-4 Station</t>
  </si>
  <si>
    <t>Design of Elland Station Grip 3-4 via the CCS Project Management Full Design Team Services (PMFDTS) Framework</t>
  </si>
  <si>
    <t>Atkins Ltd</t>
  </si>
  <si>
    <t>00688424</t>
  </si>
  <si>
    <t>Thomas Murphy</t>
  </si>
  <si>
    <t>PROJECT CA1181</t>
  </si>
  <si>
    <t>CSM Assessor</t>
  </si>
  <si>
    <t xml:space="preserve"> Common Safety Method (CSM) support to develop and deliver proposals for a new rail station at Elland, in Calderdale</t>
  </si>
  <si>
    <t>SNC Lavalin Ltd</t>
  </si>
  <si>
    <t>03062722</t>
  </si>
  <si>
    <t>Development</t>
  </si>
  <si>
    <t>Framework agreement over 4 year term (to max £1m)</t>
  </si>
  <si>
    <t>PROJECT CA0067</t>
  </si>
  <si>
    <t>Real Time Information System - Tender - Lot 3 - Historical Reporting</t>
  </si>
  <si>
    <t>Hosted software service to provide data in realation to Real Time Information System - Tender - Lot 3 - Historical Reporting</t>
  </si>
  <si>
    <t>r2p</t>
  </si>
  <si>
    <t>05803344</t>
  </si>
  <si>
    <t>PROJECT CA1231</t>
  </si>
  <si>
    <t>Creative Business Accelerator Programme</t>
  </si>
  <si>
    <t xml:space="preserve">Service Provider to deliver a Creative Accelerator Scheme for creative businesses across the Leeds City Region. This Scheme will be part of the £1.5m Creative Catalyst Programme delivering a suite of business support targeted at creative businesses across Leeds City Region. </t>
  </si>
  <si>
    <t>IndieLab LTD</t>
  </si>
  <si>
    <t>Becky Collier</t>
  </si>
  <si>
    <t>Trade &amp; Investment​</t>
  </si>
  <si>
    <t xml:space="preserve">PROJECT CA1483 </t>
  </si>
  <si>
    <t>Marketing and Skills Single Supplier Framework</t>
  </si>
  <si>
    <t>Delivering multiple mini projects across the Employment and Skills team around improving and creating content provisions for all-user career platforms and associated services. We are looking for a win/win collaborative approach with a provider to successfully deliver and bring innovation to this contract.</t>
  </si>
  <si>
    <t>Engaging Education Limited</t>
  </si>
  <si>
    <t>Kirsty Brobyn</t>
  </si>
  <si>
    <t>Communications</t>
  </si>
  <si>
    <t>Variation from £300K 
Oct 2022</t>
  </si>
  <si>
    <t>PROJECT CA1479</t>
  </si>
  <si>
    <t>Implementation Services for Technology Ones ERP Solution</t>
  </si>
  <si>
    <t xml:space="preserve">G cloud call off contract for the implementation services for Technology One's ERP solution One Council. </t>
  </si>
  <si>
    <t xml:space="preserve">Habib Iqbal </t>
  </si>
  <si>
    <t>PROJECT CA1550 (Call Off)</t>
  </si>
  <si>
    <t>Call Off from CA 1550 - Consultancy Services for the Transformation of The Combined Authority's Asset, Dewsbury Bus Station</t>
  </si>
  <si>
    <t>Design consultancy to support the FBC development for Dewsbury Bus Station in line with the requirements issued at initial tender stage</t>
  </si>
  <si>
    <t>Nick Fairchild</t>
  </si>
  <si>
    <t>PROJECT CA51317</t>
  </si>
  <si>
    <t>TCF Monitoring - AI mode Counter Procurement</t>
  </si>
  <si>
    <t>Supply and install 30 AI traffic counters across the five districts of West Yorkshire, with 5 years maintenance and support. Further counter may be procured within the 5 year period where required.</t>
  </si>
  <si>
    <t>Vivacity Labs Limited</t>
  </si>
  <si>
    <t>09924516</t>
  </si>
  <si>
    <t>Anna Woodhouse</t>
  </si>
  <si>
    <t>Research &amp; Intelligence​</t>
  </si>
  <si>
    <t>Initial award value: £118,000 consists of unit cost and annual support of £10.300 per year. £300k includes all potential future purchases.</t>
  </si>
  <si>
    <t>PROJECT CA49137</t>
  </si>
  <si>
    <t>Call Centre Technology</t>
  </si>
  <si>
    <t>Redcentric will design, installation, configuration set up, handover and decommissioning, migration and decommissioning from the current Skype for business to the MCA's service desk with ongoing support and maintenance contract as described in the specification below.</t>
  </si>
  <si>
    <t>Redcentric Solutions Limited</t>
  </si>
  <si>
    <t xml:space="preserve">Private Limited Company </t>
  </si>
  <si>
    <t>ICT Services</t>
  </si>
  <si>
    <t>PROJECT CA0068</t>
  </si>
  <si>
    <t>Real Time Information System - Tender - Lot 4 - Open Data Platform</t>
  </si>
  <si>
    <t>Cloud hosted software service in relatin to Real Time Information System - Open Data Platform.  Data is managed for all buses and all bus stops in Yorkshire and surroundings and  includes SMS, web and mobile applications where demand will vary significantly during times of adverse weather and traffic conditions.</t>
  </si>
  <si>
    <t>PROJECT 57104</t>
  </si>
  <si>
    <t>Organisational Change Delivery Partner</t>
  </si>
  <si>
    <t>Consultancy to seek an organisational change partner to support the implementation of the recommended structure and operating model.</t>
  </si>
  <si>
    <t xml:space="preserve">Deloitte LLP </t>
  </si>
  <si>
    <t xml:space="preserve">OC303675 </t>
  </si>
  <si>
    <t xml:space="preserve">Silver </t>
  </si>
  <si>
    <t>Alice Rowland</t>
  </si>
  <si>
    <t>DP1082 CA57104 Call Off Framework Agreement</t>
  </si>
  <si>
    <t>Contract Variation from £192,720 to £250,320</t>
  </si>
  <si>
    <t>PROJECT CA1230</t>
  </si>
  <si>
    <t xml:space="preserve">Wide Area Network </t>
  </si>
  <si>
    <t>Wide Area Network</t>
  </si>
  <si>
    <t>Virgin Media Business Limited</t>
  </si>
  <si>
    <t>01785381</t>
  </si>
  <si>
    <t>PROJECT CA0803</t>
  </si>
  <si>
    <t>Wellington House - Furniture</t>
  </si>
  <si>
    <t>Office furniture at Wellington House.</t>
  </si>
  <si>
    <t>Gresham Office Furniture Ltd</t>
  </si>
  <si>
    <t>04509527</t>
  </si>
  <si>
    <t>Phil Davies</t>
  </si>
  <si>
    <t>PROJECT CA0343</t>
  </si>
  <si>
    <t>Building Fabric Maintenance and Repair Contract</t>
  </si>
  <si>
    <t>Provision of  planned and reactive service relating to building fabric services across a range of WYCA properties and on-street assets located in the five districts of West Yorkshire.</t>
  </si>
  <si>
    <t>JPB Facilities Management</t>
  </si>
  <si>
    <t>07654276</t>
  </si>
  <si>
    <t>PROJECT CA1443</t>
  </si>
  <si>
    <t xml:space="preserve">Schools Cycle and Scooter Storage </t>
  </si>
  <si>
    <t>Cycle and scooter storage provider to supply schools with secure cycle and scooter storage facilities.</t>
  </si>
  <si>
    <t>Yes (option 1yr)</t>
  </si>
  <si>
    <t>LOCKIT SAFE LTD</t>
  </si>
  <si>
    <t>02777297</t>
  </si>
  <si>
    <t>Gavin Wood</t>
  </si>
  <si>
    <t>PROJECT CA0771</t>
  </si>
  <si>
    <t>Leeds City Region Household Survey Research</t>
  </si>
  <si>
    <t>Delivery of a household survey for Leeds City Region. The survey will provide a snapshot view of issues for the population including community satisfaction, transport needs and attitudes towards housing.</t>
  </si>
  <si>
    <t>Ipsos MORI North</t>
  </si>
  <si>
    <t>01640855</t>
  </si>
  <si>
    <t>Tom Gifford</t>
  </si>
  <si>
    <t>PROJECT CA0924</t>
  </si>
  <si>
    <t>Property and Estates Management Contractor</t>
  </si>
  <si>
    <t>Estate management service relating to portfolio of properties, land and assets and located in the five districts of West Yorkshire.</t>
  </si>
  <si>
    <t xml:space="preserve">Y </t>
  </si>
  <si>
    <t>Lambert Smith Hampton Group Ltd</t>
  </si>
  <si>
    <t>02521225</t>
  </si>
  <si>
    <t xml:space="preserve">PROJECT CA1322 </t>
  </si>
  <si>
    <t>Printing and Distribution of Bus Timetables</t>
  </si>
  <si>
    <t>Printing and Distribution of Bus Timetables for every bus service in the county.</t>
  </si>
  <si>
    <t>2yrs</t>
  </si>
  <si>
    <t>T&amp;P Print Limited</t>
  </si>
  <si>
    <t>09908839</t>
  </si>
  <si>
    <t>Karla Wakefield</t>
  </si>
  <si>
    <t>PROJECT CA1168</t>
  </si>
  <si>
    <t>RM3821 – Data and Application Solutions Framework (Crown Commercial Services)</t>
  </si>
  <si>
    <t>ONI data analysis and monitoring of existing solution across multiple sites, deploying Cisco Meraki dashboard. To include 24x7 proactive monitoring, quarterly service reviews with continuous improvement plans, proactive management, remote updates and remediations.</t>
  </si>
  <si>
    <t>Bramble Hub Limited</t>
  </si>
  <si>
    <t>04136381</t>
  </si>
  <si>
    <t>Ian Johns</t>
  </si>
  <si>
    <t>Contract Variation 1 - Additional cost £9791.53 - Total value updated to include. RB 5.5.21
Contract Variation 3 - Additonal cost £33398.95 - Total va;lue updated RB 5.5.21.</t>
  </si>
  <si>
    <t>PROJECT CA1490</t>
  </si>
  <si>
    <t xml:space="preserve">Bus Network Design and Highway Infrastructure Consultancy </t>
  </si>
  <si>
    <t xml:space="preserve">Consultancy support to undertake an evidence-based approach to reviewing and re-scoping the bus network </t>
  </si>
  <si>
    <t>PROJECT 58916</t>
  </si>
  <si>
    <t>Executive Search for Director Appointments</t>
  </si>
  <si>
    <t>West Yorkshire Combined Authority is going through an exciting period of organisation evolution and will shortly be looking to secure an executive search provider to support us over the next 2-4 years.</t>
  </si>
  <si>
    <t>Gatenby Sanderson Limited</t>
  </si>
  <si>
    <t>Suzanne Garratt</t>
  </si>
  <si>
    <t>HR</t>
  </si>
  <si>
    <t>Future variations to keep an eye on when the need for appointments arise</t>
  </si>
  <si>
    <t>PROEJCT CA1459</t>
  </si>
  <si>
    <t>Waste Disposal - Wellington House and Bus Stations</t>
  </si>
  <si>
    <t>Provision of waste management services.</t>
  </si>
  <si>
    <t>Yes 3+1+1</t>
  </si>
  <si>
    <t>Suez Recycling and Recovery UK Ltd</t>
  </si>
  <si>
    <t>02291198</t>
  </si>
  <si>
    <t>Liam Needham</t>
  </si>
  <si>
    <t>PROJECT 56973</t>
  </si>
  <si>
    <t>Bus Franchising Support Services</t>
  </si>
  <si>
    <t xml:space="preserve">Support Services for Bus Franchising Business Case Development - PMO and Programme Management Support. </t>
  </si>
  <si>
    <t xml:space="preserve">No </t>
  </si>
  <si>
    <t>Deloitte LLP</t>
  </si>
  <si>
    <t>OC303675</t>
  </si>
  <si>
    <t>Evaluation Support Services Single Provider Framework</t>
  </si>
  <si>
    <t xml:space="preserve">West Yorkshire Combined Authority (the ‘Combined Authority/CA’) is seeking to appoint consultant/s to provide advice and support in the development and delivery of monitoring and evaluation across our projects and programmes. </t>
  </si>
  <si>
    <t>add specialists limited</t>
  </si>
  <si>
    <t>Seamus McDonnell</t>
  </si>
  <si>
    <t>PROJECT CA1141</t>
  </si>
  <si>
    <t>Replacement of Passenger Lifts and Service Contract at Bradford Interchange</t>
  </si>
  <si>
    <t>Full refurbishment of public lifts including provision of temporary stair lift and service contract.</t>
  </si>
  <si>
    <t xml:space="preserve">Classic Lifts </t>
  </si>
  <si>
    <t>02487116</t>
  </si>
  <si>
    <t>PROJECT CA1423</t>
  </si>
  <si>
    <t>Health based cycle training</t>
  </si>
  <si>
    <t>We are looking to work with an organisation who can deliver a structured programme of cycle training to people referred with long term health conditions, to improving their health and well-being.</t>
  </si>
  <si>
    <t>+1yr</t>
  </si>
  <si>
    <t>Cycling UK</t>
  </si>
  <si>
    <t>Emma Parkin</t>
  </si>
  <si>
    <t>Original contract (for 9 mths)22/3/21-31/12/21. Variation to extend 1yr (1/2/22-31/1/23) approved 20/12/21.</t>
  </si>
  <si>
    <t>PROJECT CA51315</t>
  </si>
  <si>
    <t>Connecting Innovation Intensive Support and Brokerage</t>
  </si>
  <si>
    <t xml:space="preserve">Delivery of tailored individual packages of innovation support to SME’s in the Leeds City Region </t>
  </si>
  <si>
    <t>RTC North Ltd</t>
  </si>
  <si>
    <t>PROJECT CA0881</t>
  </si>
  <si>
    <t>Money Collections and Associated Services YPO Mini Competition</t>
  </si>
  <si>
    <t>The collection, transport and delivery of money and other related goods within the Combined Authority’s districts.</t>
  </si>
  <si>
    <t>31/11/2022</t>
  </si>
  <si>
    <t>31/11/2023</t>
  </si>
  <si>
    <t>G4S Cash solutions UK Ltd</t>
  </si>
  <si>
    <t>00354883</t>
  </si>
  <si>
    <t>Extension option taken for 1 year</t>
  </si>
  <si>
    <t>Waiver CSO 177</t>
  </si>
  <si>
    <t>Pulsant Datacentre Extension</t>
  </si>
  <si>
    <t>Payment for 12 months of service (with the option to extend for a further 12 months) at Pulsant Datacentre. This includes the physical hosting of critical WYCA ICT Services (Skype, Contact Centres, VDI, Databases, Teams) and associated connectivity between Wellington House and the Pulsant Datacentre</t>
  </si>
  <si>
    <t xml:space="preserve">Pulsant Data Services </t>
  </si>
  <si>
    <t>03625671</t>
  </si>
  <si>
    <t>PROJECT CA1385</t>
  </si>
  <si>
    <t>Bradford Interchange Carriageway Works - PM, S &amp; QS</t>
  </si>
  <si>
    <t>Provision of ‘off-the-peg’ products that are in line with the specifications stated in this brief, however, we require a supplier that has a flexible approach and there will be occasions when a bespoke solution is required, and these must be agreed by the Combined Authority and our local authority partners.</t>
  </si>
  <si>
    <t>RPP Limited</t>
  </si>
  <si>
    <t>07159352</t>
  </si>
  <si>
    <t>Software and Licensing For Travel and Transport Data and Analysis</t>
  </si>
  <si>
    <t>Formally a waiver via Basemap</t>
  </si>
  <si>
    <t>N/a</t>
  </si>
  <si>
    <t>Basemap Limited</t>
  </si>
  <si>
    <t>Richard Dale</t>
  </si>
  <si>
    <t>DP 811 CA49132 Basemap Ltd</t>
  </si>
  <si>
    <t>PROJECT CA49089</t>
  </si>
  <si>
    <t>Export Support Services</t>
  </si>
  <si>
    <t xml:space="preserve">The West Yorkshire Combined Authority working in partnership with Leeds City Region Enterprise Partnership (LEP) Is looking to appoint a Service Provider to deliver an export programme for creative businesses across Leeds City Region. This scheme will be part of the £1.5m Creative Catalyst programme delivering a suite of business support targeted at creative businesses across Leeds City Region.  </t>
  </si>
  <si>
    <t xml:space="preserve">Indielab Ltd </t>
  </si>
  <si>
    <t>PROJECT CA1316</t>
  </si>
  <si>
    <t xml:space="preserve">Service Management ITIL </t>
  </si>
  <si>
    <t>Service Management Partner to provide guidance on all areas of the ITIL framework.</t>
  </si>
  <si>
    <t>Pink Elephant EMEA Limited</t>
  </si>
  <si>
    <t>04974611</t>
  </si>
  <si>
    <t>Bill Cookson</t>
  </si>
  <si>
    <t>As required</t>
  </si>
  <si>
    <t>PROJECT CA1503</t>
  </si>
  <si>
    <t>Young Persons Media Support</t>
  </si>
  <si>
    <t>Support from a marketing agency to provide media support, on behalf of MCard – the West Yorkshire Ticketing Company Ltd and the West Yorkshire Bus
Alliance to launch a new simplified ticketing offer for bus travel for under 19s across West Yorkshire.</t>
  </si>
  <si>
    <t>Brandon Mont T/A Principles Agency</t>
  </si>
  <si>
    <t>Sharon Presley</t>
  </si>
  <si>
    <t>PROJECT CA1205</t>
  </si>
  <si>
    <t>Economic Report 2</t>
  </si>
  <si>
    <t>Expert support to help further our understanding of how the relocation of the Channel 4 (C4) HQ into Leeds City Region (LCR) and their wider commitment to spend more outside of London has impacted key measures of growth in the economy, across specified geographies of interest.</t>
  </si>
  <si>
    <t>MARK SPILSBURY T/A SPILSBURY RESEARCH</t>
  </si>
  <si>
    <t>PROJECT CA58320</t>
  </si>
  <si>
    <t>Business Change Implementation Support</t>
  </si>
  <si>
    <t>The supplier will provide business change resources for the implementation of Technology One solution.</t>
  </si>
  <si>
    <t>Socitm Advisory Limited</t>
  </si>
  <si>
    <t>Direct Award</t>
  </si>
  <si>
    <t>PROJECT 51725</t>
  </si>
  <si>
    <t>AEB DPS - Further Competition - Bus Driver Training</t>
  </si>
  <si>
    <t xml:space="preserve">Bus Driver Training Via AEB DPS </t>
  </si>
  <si>
    <t>REALISE LEARNING AND EMPLOYMENT LIMITED</t>
  </si>
  <si>
    <t>Lindesey Johnson</t>
  </si>
  <si>
    <t>Project CA1549</t>
  </si>
  <si>
    <t>Effective Transitions Fund - Procurement to appoint suppliers who can deliver high quality, creative and impactful careers and skills interventions with pupils and/or their influencers (parents and teachers).</t>
  </si>
  <si>
    <t xml:space="preserve">
Careers and skills interventions with pupils and/or their influencers (parents and teachers).
 Lot 1-  to focus on students.
</t>
  </si>
  <si>
    <t xml:space="preserve">Lot 1 - We Are Ive Ltd
</t>
  </si>
  <si>
    <t xml:space="preserve">03345236
</t>
  </si>
  <si>
    <t>Helen Illman</t>
  </si>
  <si>
    <t>PROJECT CA1358</t>
  </si>
  <si>
    <t>Business Case for Bus Reform Options - Network Navigation</t>
  </si>
  <si>
    <t>Creative agency to take and develop the existing design principles of the Leeds Core Network project so that they can be delivered across the wider West Yorkshire core network. Includes the  production of a suite of designs/ documents that can be given to the appointed CA contractor for manufacture and installation across the West Yorkshire core network.</t>
  </si>
  <si>
    <t>Transdev Blazefield</t>
  </si>
  <si>
    <t>02605399</t>
  </si>
  <si>
    <t>Helen Ellerton</t>
  </si>
  <si>
    <t>Economic &amp; Transport Policy</t>
  </si>
  <si>
    <t>PROJECT 57005</t>
  </si>
  <si>
    <t xml:space="preserve">West Yorkshire Young Poets Laureate   </t>
  </si>
  <si>
    <t>Programme to work with schools to deliver creative opportunites and appoint Young Poet Laureates for West Yorkshire</t>
  </si>
  <si>
    <t xml:space="preserve">National Literacy Trust </t>
  </si>
  <si>
    <t xml:space="preserve">05836486  </t>
  </si>
  <si>
    <t>Jim Hinks</t>
  </si>
  <si>
    <t>DP 508 The National Literacy Trust</t>
  </si>
  <si>
    <t xml:space="preserve">PROJECT CA56257 </t>
  </si>
  <si>
    <t xml:space="preserve">Marketing Support for Enterprise Skills Programme 2 </t>
  </si>
  <si>
    <t xml:space="preserve">A full-service marketing agency to work with WYCA to develop a marketing and engagement strategy for the Enterprise West Yorkshire programme. </t>
  </si>
  <si>
    <t>Pearson Crossland Direct Ltd t/a Ewe Agency</t>
  </si>
  <si>
    <t xml:space="preserve">Bronze </t>
  </si>
  <si>
    <t>Lauren Trueman</t>
  </si>
  <si>
    <t>CMS</t>
  </si>
  <si>
    <t>PROJECT CA1309</t>
  </si>
  <si>
    <t>Cycle Storage Provider</t>
  </si>
  <si>
    <t>We are looking to appoint a cycle storage provider to supply end users such as schools, colleges, universities and businesses with secure cycle storage facilities.</t>
  </si>
  <si>
    <t>Private Limited Company</t>
  </si>
  <si>
    <t>02777397</t>
  </si>
  <si>
    <t xml:space="preserve">Contract extension option taken for 1 year from 31/08/2021 to 31/08/2022. New prices of raw materials agreed and put into contract </t>
  </si>
  <si>
    <t>PROJECT CA1221</t>
  </si>
  <si>
    <t>Technical Support and Consultancy for Customer Hub and Service Experience (CHASE)</t>
  </si>
  <si>
    <t xml:space="preserve"> ICT consultancy specialising in Microsoft Dynamics 365 CRM to provide specialist technical advice and support for a customer facing business critical system (CHASE).  CHASE is built on Microsoft Dynamics 365 CRM and integrates customer portals through a Web API. </t>
  </si>
  <si>
    <t>Softcat PLC / Dogma Group</t>
  </si>
  <si>
    <t>02174990 / 12096627</t>
  </si>
  <si>
    <t>Haq Nawaz</t>
  </si>
  <si>
    <t>PROJECT CA1293</t>
  </si>
  <si>
    <t>Mobile Phone Contract</t>
  </si>
  <si>
    <t>PROJECT CA????</t>
  </si>
  <si>
    <t>Multifuctional Devices, managed print and content services</t>
  </si>
  <si>
    <t>Provision of Multifunctional devices</t>
  </si>
  <si>
    <t>Canon (UK) Ltd</t>
  </si>
  <si>
    <t>Available 2 year extenison taken.</t>
  </si>
  <si>
    <t>?</t>
  </si>
  <si>
    <t>Project CA1546</t>
  </si>
  <si>
    <t>OPE Phase 8 Consultant</t>
  </si>
  <si>
    <t>The West Yorkshire Combined Authority, as part of the West Yorkshire One Public Estate (OPE) Partnership, is seeking consultant support to explore the impact of Covid-19 on public sector land and property in our town centres.  This Statement of Requirements will outline the aims and services that will be commissioned to support the project.</t>
  </si>
  <si>
    <t>Bryony Chipp</t>
  </si>
  <si>
    <t>PROJECT 56549</t>
  </si>
  <si>
    <t>Channel 4 Mentoring</t>
  </si>
  <si>
    <t>creen Yorkshire will design and deliver a blended, bespoke and impactful
mentoring scheme to be delivered over 6 months of intensive support, designed to meet the needs of the above target cohort from across Leeds City Region. Nurturing and retaining skills and talent within the region should be at the forefront of the scheme, with a focus on diversity to ensure diverse talent is given the opportunity to thrive in the industry.</t>
  </si>
  <si>
    <t>Screen Yorkshire Ltd</t>
  </si>
  <si>
    <t xml:space="preserve">Becky Collier </t>
  </si>
  <si>
    <t>PROJECT CA1559</t>
  </si>
  <si>
    <t>High Level Street Design Feasibility Software</t>
  </si>
  <si>
    <t>Procurement of an intuitive, existing software tool that will enable policy staff and decision-makers as well as engineers to propose and explore different options for allocating roadspace.</t>
  </si>
  <si>
    <t>1+1</t>
  </si>
  <si>
    <t>Remix Technologies LLC</t>
  </si>
  <si>
    <t>86-1886934</t>
  </si>
  <si>
    <t>Kit Allwinter</t>
  </si>
  <si>
    <t>PROJECT 50621</t>
  </si>
  <si>
    <t xml:space="preserve">Temp Labour and Hard to Fill Vacancies </t>
  </si>
  <si>
    <t xml:space="preserve">Neutral vendor relationship for temp labour provision and hard to fill vancancies. </t>
  </si>
  <si>
    <t xml:space="preserve">Comensura Limited </t>
  </si>
  <si>
    <t xml:space="preserve">Jenny Sharp </t>
  </si>
  <si>
    <t>W-286</t>
  </si>
  <si>
    <t>Approval for the Procurement of Apprenticeship Training Provider</t>
  </si>
  <si>
    <t>Transport Planning Technician Apprenticeshiptraining standard x 5</t>
  </si>
  <si>
    <t>Leeds College of Building</t>
  </si>
  <si>
    <t>Diane Forsyth</t>
  </si>
  <si>
    <t xml:space="preserve"> Level 2 Capability Mapping</t>
  </si>
  <si>
    <t>Scope of Services: complete scope of service mapping at Level 2 e.g. 'Manage Learning &amp; Development' Document as-is and highlight capabilities which require changing / are new. also support with drafting of a report to go to the June CA meeting. Develop and agree the role of the management team and decision making structure.</t>
  </si>
  <si>
    <t>Deloitte</t>
  </si>
  <si>
    <t>Joanne Grigg</t>
  </si>
  <si>
    <t>PROJECT CA53398</t>
  </si>
  <si>
    <t>Specialist Consultancy Support</t>
  </si>
  <si>
    <t>Provision of specialist support and advice to businesses to support recovery, become more resilient, and go from survival and sustainability into growth.</t>
  </si>
  <si>
    <t>Full Circle Management Solutions Ltd</t>
  </si>
  <si>
    <t>NI602544</t>
  </si>
  <si>
    <t>Alex Waugh</t>
  </si>
  <si>
    <t>PROJECT CA1505</t>
  </si>
  <si>
    <t>Office Supplies and Stationery</t>
  </si>
  <si>
    <t>YPO Framework call-off to procure new office supplies and stationery supplier.</t>
  </si>
  <si>
    <t>Lyreco UK Limited</t>
  </si>
  <si>
    <t>00442696</t>
  </si>
  <si>
    <t>Diane Fell</t>
  </si>
  <si>
    <t>MCA Digital Programme Partner</t>
  </si>
  <si>
    <t>The CA is looking for a partner to review project documentation and contribute to the sign-off process.</t>
  </si>
  <si>
    <t xml:space="preserve">SSG Advisory Ltd </t>
  </si>
  <si>
    <t>David Gill</t>
  </si>
  <si>
    <t>PROJECT 53154</t>
  </si>
  <si>
    <t>Programme Management - Bus Franchising Assessment</t>
  </si>
  <si>
    <t>Bus Franchising Assessment - Programme Management Support</t>
  </si>
  <si>
    <t>PROJECT CA1304</t>
  </si>
  <si>
    <t>Urban Transport Group New Website Project including Support and Development</t>
  </si>
  <si>
    <t>Website Development and Support</t>
  </si>
  <si>
    <t>Creative Concern</t>
  </si>
  <si>
    <t>04582786</t>
  </si>
  <si>
    <t>James Kershaw</t>
  </si>
  <si>
    <t>Urban Transport Group</t>
  </si>
  <si>
    <t>Project CA1598</t>
  </si>
  <si>
    <t>Promoting skills programmes in Leeds City Region to Boost Economic Recovery</t>
  </si>
  <si>
    <t>We are looking for an agency that can develop and deliver an overarching campaign strategy, media bookings and regular PR activity</t>
  </si>
  <si>
    <t>ilk agency</t>
  </si>
  <si>
    <t xml:space="preserve">Andrew Wood </t>
  </si>
  <si>
    <t>PROJECT CA1484</t>
  </si>
  <si>
    <t>Marketing Campaign Promoting Skills Programmes to Boost the Economic Recovery in Leeds City Region</t>
  </si>
  <si>
    <t>The development and delivery an overarching campaign strategy, media bookings, artwork (based on existing creative route and guidelines) and regular PR activity.</t>
  </si>
  <si>
    <t>Halston Marketing</t>
  </si>
  <si>
    <t>10466144</t>
  </si>
  <si>
    <t>PROJECT 59404</t>
  </si>
  <si>
    <t xml:space="preserve">Digital Cluster Mapping Research </t>
  </si>
  <si>
    <t>The West Yorkshire Combined Authority (WYCA) wishes to procure expert support to help further our understanding of industry strengths/ clusters of activity across the digital tech sector within West Yorkshire (WY).</t>
  </si>
  <si>
    <t xml:space="preserve">As required </t>
  </si>
  <si>
    <t xml:space="preserve">Perspective Economics Limited </t>
  </si>
  <si>
    <t>NI649980</t>
  </si>
  <si>
    <t>Sarah Bowes</t>
  </si>
  <si>
    <t>Waiver CSO 215</t>
  </si>
  <si>
    <t>Dream</t>
  </si>
  <si>
    <t>Annual support and maintenance</t>
  </si>
  <si>
    <t>Dream Limited</t>
  </si>
  <si>
    <t>02707764</t>
  </si>
  <si>
    <t>Project CA1545</t>
  </si>
  <si>
    <t>Installation of PV Panels, Bradford Interchange</t>
  </si>
  <si>
    <t xml:space="preserve">Installation of PV Panels, Bradford Interchange-The works shall include a full design and installation of PV panels </t>
  </si>
  <si>
    <t>Phoenix Renewables Ltd T/A The Phoenix Works</t>
  </si>
  <si>
    <t>PROJECT CA0814</t>
  </si>
  <si>
    <t>Legal Advice and Support for Rail Projects</t>
  </si>
  <si>
    <t>Further competition from Lot 4 Transport Rail of the Wider Public Services Legal Service Panel Agreement framework</t>
  </si>
  <si>
    <t>Addleshaw Goddard LLP</t>
  </si>
  <si>
    <t>OC318149</t>
  </si>
  <si>
    <t>Javid Daji</t>
  </si>
  <si>
    <t>PROJECT NO. CA1602</t>
  </si>
  <si>
    <t>Footfall Data Tool</t>
  </si>
  <si>
    <t>A request for quotations for the provision of a footfall data tool.</t>
  </si>
  <si>
    <t>Citi Logik Ltd</t>
  </si>
  <si>
    <t>Tom Purvis</t>
  </si>
  <si>
    <t>Contract Variriation from £29,950 to £45,000</t>
  </si>
  <si>
    <t>PROJECT CA57916</t>
  </si>
  <si>
    <t>Specification Development - Public Transport Data Management System (CoSA)</t>
  </si>
  <si>
    <t>Consultancy to scope the specification of the COSA system replacement (Combined Services &amp; Assets)</t>
  </si>
  <si>
    <t xml:space="preserve">Tim Rivett Consulting Ltd </t>
  </si>
  <si>
    <t>0092263</t>
  </si>
  <si>
    <t>PROJECT CA1246</t>
  </si>
  <si>
    <t>Support, Maintenance and upgrade costs for the G-Cloud Modern.Gov System.</t>
  </si>
  <si>
    <t>Audio visual webcasting for WYCA committee room</t>
  </si>
  <si>
    <t xml:space="preserve">Civica UK Limited </t>
  </si>
  <si>
    <t>01628868</t>
  </si>
  <si>
    <t>Angie Shearon</t>
  </si>
  <si>
    <t>WAIVER CSO 279</t>
  </si>
  <si>
    <t>Neurodiversity, young people, and violence research (part 2) </t>
  </si>
  <si>
    <t>Following on from the successful research undertaken in the neurodiversity workstream in 2021/22, the VRU seek to continue and expand the neurodiversity research that Rocket Science completed in the last financial year using the recommendations outlined in the research report. </t>
  </si>
  <si>
    <t>Rocket Science</t>
  </si>
  <si>
    <t>SC219011</t>
  </si>
  <si>
    <t>Julia Clough</t>
  </si>
  <si>
    <t>PROJECT CA1488</t>
  </si>
  <si>
    <t>Marketing support for Entrepreneurial Development Programme</t>
  </si>
  <si>
    <t>Integrated agency to develop compelling integrated digital first advertising campaign to highlight self-employment/business start-up as a career option to all areas and communities in West Yorkshire.</t>
  </si>
  <si>
    <t>ENGAGING EDUCATION</t>
  </si>
  <si>
    <t>07769023</t>
  </si>
  <si>
    <t>WAIVER CSO 283</t>
  </si>
  <si>
    <t>Adversity Trauma and Resilience Evaluation partner (part 2)</t>
  </si>
  <si>
    <t xml:space="preserve">Following on from the successful evaluation undertaken in the Adversity, Trauma and Resilienceworkstream in 2021/22, theVRUand the HCPseek to continue and developthe evaluation and learningproject that Rocket Science completedin the last financial year. </t>
  </si>
  <si>
    <t>31/03/2023 </t>
  </si>
  <si>
    <t>WAIVER CSO 278</t>
  </si>
  <si>
    <t>Drugs &amp; Alcohol research (part 2) </t>
  </si>
  <si>
    <t>Following on from the successful research undertaken in the drug and alcohol workstream in 2021/22, the VRU seek to continue and expand the drugs and alcohol research that HumanKind completed in the last financial year using the recommendations outlined in the research report. </t>
  </si>
  <si>
    <t>HumanKind</t>
  </si>
  <si>
    <t>VCSE</t>
  </si>
  <si>
    <t>CE005701</t>
  </si>
  <si>
    <t>PROJECT CA1356</t>
  </si>
  <si>
    <t>Business Intelligence Database 2021</t>
  </si>
  <si>
    <t>Provision of a business intelligence database to provide detailed insight into the locations, activities, structure and performance of the business base across Leeds City Region, with access required for Leeds City Region LEP and a number of local authority partners.</t>
  </si>
  <si>
    <t>+1yr+1yr</t>
  </si>
  <si>
    <t>Bureau van Dijk Electronic Publishing Ltd</t>
  </si>
  <si>
    <t>02323741</t>
  </si>
  <si>
    <t>James Hopton</t>
  </si>
  <si>
    <t xml:space="preserve">Licencing and maintenance for spatial mapping software - Geographic Information System (GIS) </t>
  </si>
  <si>
    <t xml:space="preserve">Call off RM3821 for licencing and maintenance for spatial mapping software - Geographic Information System (GIS) </t>
  </si>
  <si>
    <t>ESRI (UK) Limited</t>
  </si>
  <si>
    <t>01288342</t>
  </si>
  <si>
    <t>Andrew Fitzpatrick / Haq Nawaz</t>
  </si>
  <si>
    <t>PROJECT CA1366</t>
  </si>
  <si>
    <t>Provision of Pool Bikes for Bike Friendly Businesses</t>
  </si>
  <si>
    <t>Provision of  bikes for use as pool bikes in businesses and community groups across West Yorkshire.</t>
  </si>
  <si>
    <t>Active Cycling Projects Ltd</t>
  </si>
  <si>
    <t>08428383</t>
  </si>
  <si>
    <t>PROJECT CA1282</t>
  </si>
  <si>
    <t>SAN Framework Call-Off</t>
  </si>
  <si>
    <t>SAN Servers HTE Framework Call off</t>
  </si>
  <si>
    <t>Tintri (UK) Limited</t>
  </si>
  <si>
    <t>07696044</t>
  </si>
  <si>
    <t>PROJECT 57071</t>
  </si>
  <si>
    <t>West Yorkshire Housing Strategy</t>
  </si>
  <si>
    <t xml:space="preserve">Development of a Regional Housing Strategy </t>
  </si>
  <si>
    <t>North Housing Consulting Ltd</t>
  </si>
  <si>
    <t>Rebecca Greenwood</t>
  </si>
  <si>
    <t>PROJECT CA1537</t>
  </si>
  <si>
    <t>Connecting Innovation Interim and Summative Assessment</t>
  </si>
  <si>
    <t>Independent evaluator to undertake an interim assessment and final evaluation/‘summative assessment’ of the Connecting Innovation programme.</t>
  </si>
  <si>
    <t>Carney Green LLP</t>
  </si>
  <si>
    <t>OC384639</t>
  </si>
  <si>
    <t>PROJECT NO. CA1608</t>
  </si>
  <si>
    <t>Marine Aggregates Study</t>
  </si>
  <si>
    <t xml:space="preserve">The study’s primary purpose is to identify infrastructure requirements, land requirements and safeguarding requirements (primarily in a Town Planning context) within the region to facilitate the significant increase in the supply and delivery of marine aggregate into the region for the next 15yrs. </t>
  </si>
  <si>
    <t>Royal Haskoning</t>
  </si>
  <si>
    <t>Michael Long</t>
  </si>
  <si>
    <t>PROJECT CA52508</t>
  </si>
  <si>
    <t>Programme to Develop a Positive Culture Within Small Businesses Across West Yorkshire</t>
  </si>
  <si>
    <t>Progress Marketing Ltd</t>
  </si>
  <si>
    <t>04763109</t>
  </si>
  <si>
    <t xml:space="preserve">
Careers and skills interventions with pupils and/or their influencers (parents and teachers).
Lot 2 -  to focus on peers surporting students targeted through Lot 1.
</t>
  </si>
  <si>
    <t xml:space="preserve">
Lot 2 - C&amp;K Careers</t>
  </si>
  <si>
    <t xml:space="preserve">
3039360</t>
  </si>
  <si>
    <t>PROJECT CA1470</t>
  </si>
  <si>
    <t>Business start up intelligence</t>
  </si>
  <si>
    <t>Provision of  data to enhance understanding of the business start up landscape in the Leeds City Region.</t>
  </si>
  <si>
    <t>BankSearch Information Consultancy Limited</t>
  </si>
  <si>
    <t>03955592</t>
  </si>
  <si>
    <t>PROJECT CA1554</t>
  </si>
  <si>
    <t>The Hub Incubation Project Consultation</t>
  </si>
  <si>
    <t>Consultant to: Provide support to the participating SEND Careers Hub schools/colleges to deliver the Hub Incubation Project and evaluation Act as an Ambassador for the SEND Careers Hub Incubation Project locally, regionally, and nationally. Help to collect and share learnings from the project.</t>
  </si>
  <si>
    <t>Talentino Ltd</t>
  </si>
  <si>
    <t>07565722</t>
  </si>
  <si>
    <t>James Ghafoor</t>
  </si>
  <si>
    <t>PROJECT CA1416</t>
  </si>
  <si>
    <t xml:space="preserve">Technology Forge - g-cloud call off </t>
  </si>
  <si>
    <t>Technology Forge Cloud Migration.</t>
  </si>
  <si>
    <t>The Technology Forge Limited</t>
  </si>
  <si>
    <t>02293004</t>
  </si>
  <si>
    <t>Phil Burton / Haq Nawaz</t>
  </si>
  <si>
    <t>PROJECT CA1529</t>
  </si>
  <si>
    <t>Real-Time system delivery support</t>
  </si>
  <si>
    <t>Consultant support in the delivery of the New Yorkshire real-time system over a 12 month period.</t>
  </si>
  <si>
    <t>Waysphere Ltd</t>
  </si>
  <si>
    <t>PROJECT CA1610</t>
  </si>
  <si>
    <t>Safety of Women and Girls - Feedback tool and microsite</t>
  </si>
  <si>
    <t>This marketing brief will focus on safety on public transport and more specifically the bus network, where a budget of £25,000 has been allocated to produce and deliver a West Yorkshire wide campaign to introduce a new safety feedback feature that will be accessible via the MCard Mobile App.</t>
  </si>
  <si>
    <t xml:space="preserve">09489501
</t>
  </si>
  <si>
    <t>Tom Heap</t>
  </si>
  <si>
    <t>PROJECT CA1581</t>
  </si>
  <si>
    <t>Transforming Travel Centres RIBA 4 Designs</t>
  </si>
  <si>
    <t>West Yorkshire Combined Authority (WYCA) is seeking to appoint a design consultant to: 1. Develop RIBA 4 designs for the refurbishment/remodelling of Metro Travel Centres, which are located within our estate of bus stations throughout West Yorkshire.</t>
  </si>
  <si>
    <t>Stephen George &amp; Partners LLP</t>
  </si>
  <si>
    <t>OC350268</t>
  </si>
  <si>
    <t xml:space="preserve">Louise Ratcliffe </t>
  </si>
  <si>
    <t>The end date for the RIBA4 designs is 08/2022 but the works for the project will continue until January 2023 and this includes the Principal Designer role that will be undertaken by SGP (who are completing the RIBA4 designs</t>
  </si>
  <si>
    <t>PROJECT CA1567</t>
  </si>
  <si>
    <t>Acorn and Acorn Profiler software with Paycheck, Paycheck Disposable and Paycheck Equivalised G-Cloud Call Off</t>
  </si>
  <si>
    <t>Provision of a postcode level segmentation with profiling system that classifies the population by demographic, lifestyle and behavioural characteristics. Plus gross household income, disposable income and equivalised income data at postcode level.</t>
  </si>
  <si>
    <t>CACI LIMITED</t>
  </si>
  <si>
    <t>Andrew Fitzpatrick</t>
  </si>
  <si>
    <t>PROJECT CA1532</t>
  </si>
  <si>
    <t>Area Map and Guide Production Aug 2021</t>
  </si>
  <si>
    <t>Area maps and guides for bus services • Bradford • Calderdale • Leeds • North Kirklees • South Kirklees • Wakefield • Wharfedale • Leeds City Centre.</t>
  </si>
  <si>
    <t>Lovell Johns</t>
  </si>
  <si>
    <t>01214692</t>
  </si>
  <si>
    <t>PROJECT CA1346</t>
  </si>
  <si>
    <t>E-Learning New Starter Induction and Health &amp; Safety Training</t>
  </si>
  <si>
    <t>Provision of an Induction &amp; Health &amp; Safety E-Learning suite which will form part of our employee induction program.</t>
  </si>
  <si>
    <t>Human Focus International Limited</t>
  </si>
  <si>
    <t>02867124</t>
  </si>
  <si>
    <t>Claire Bird</t>
  </si>
  <si>
    <t>Corporate Services - HR</t>
  </si>
  <si>
    <t>PROJECT CA1604</t>
  </si>
  <si>
    <t>West Yorkshire International Trade Strategy – Baseline &amp; Targets Tender Specification</t>
  </si>
  <si>
    <t xml:space="preserve">Leeds City Region LEP in partnership with the West Yorkshire Combined Authority is working with partners across the region to produce a new West Yorkshire International Trade Strategy. </t>
  </si>
  <si>
    <t>University of Leeds</t>
  </si>
  <si>
    <t>RC000658</t>
  </si>
  <si>
    <t>Waiver CSO 152</t>
  </si>
  <si>
    <t xml:space="preserve">Membership of the Institute of Customer Service </t>
  </si>
  <si>
    <t xml:space="preserve">Institute of Customer Service </t>
  </si>
  <si>
    <t>03316394</t>
  </si>
  <si>
    <t>Dave Pearson</t>
  </si>
  <si>
    <t>PROJECT CA1464</t>
  </si>
  <si>
    <t>REBiz Telemarketing Campaign</t>
  </si>
  <si>
    <t>Provision of a telemarketing agency to conduct a seasonal telemarketing campaign aimed at reaching SME businesses across the West and North Yorkshire to increase awareness of the Resource Efficient Business (REBiz) programme and the support it offers to SMEs in West (WY) and North Yorkshire (NY).</t>
  </si>
  <si>
    <t>Link Telemarketing B2B Ltd</t>
  </si>
  <si>
    <t>07528847</t>
  </si>
  <si>
    <t>Kelly Handley-Marsh</t>
  </si>
  <si>
    <t>Economic Services Business Support</t>
  </si>
  <si>
    <t>PROJECT CA1605</t>
  </si>
  <si>
    <t>West Yorkshire Combined Authority Brief - Creative Industries Showcase</t>
  </si>
  <si>
    <t>The Leeds City Region Trade and Investment team wishes to develop a Creative Industries: Sector Showcase document in a digital format initially, to profile the significant strengths of the Creative Industries sector in Leeds City Region, for international audiences.</t>
  </si>
  <si>
    <t>Under The Moon Ltd</t>
  </si>
  <si>
    <t>WAIVER CSO 271</t>
  </si>
  <si>
    <t>Arab Health 2023 </t>
  </si>
  <si>
    <t>Participation at Arab Health 2023 (30 January – 2 February 2023) as part of the UK Pavilion and delegation.</t>
  </si>
  <si>
    <t>Medilink UK</t>
  </si>
  <si>
    <t>Amanda Potter</t>
  </si>
  <si>
    <t>PROJECT CA1493</t>
  </si>
  <si>
    <t>Employee Assistance Programme 2021</t>
  </si>
  <si>
    <t>Provision of an online (including mobile phone app) and telephone based Employee Assistance Programme member support resource and specialist counselling service, providing access to information advice, support and interactive tools designed to address issues effecting an individuals’ personal life, work life and health and wellbeing and to assist them to prepare for future work and life changes.</t>
  </si>
  <si>
    <t>Health Assured Limited</t>
  </si>
  <si>
    <t>06314620</t>
  </si>
  <si>
    <t>https://westyorksca.sharepoint.com/:b:/s/LegalandGovernanceServicesTeam/EZalA0hTB-dItP7C2TQvY2EBnAqwkIaGLMBHQg9asjZB5Q?email=Jenny.Sharp%40westyorks-ca.gov.uk&amp;e=BTjbDI</t>
  </si>
  <si>
    <t>Waiver CSO 238</t>
  </si>
  <si>
    <t>Licence renewal for three Basemap analysis tools: Highways Analyst, TRACC and DataCutter</t>
  </si>
  <si>
    <t>Licence renewals</t>
  </si>
  <si>
    <t>PROJECT 58422</t>
  </si>
  <si>
    <t>Summative Assessment of the Leeds City Region Growth Service</t>
  </si>
  <si>
    <t xml:space="preserve">The West Yorkshire Combined Authority is seeking an independent evaluator to undertake a summative assessment of the Leeds City Region Growth Service. The programme is part funded by the European Regional Development Fund (“ERDF”) for England 2014-2020.  
We require the summative assessment report to be completed and final report submitted by 31 March 2023. This is a practical report with recommendations that will inform our future delivery in 2023-2026.  </t>
  </si>
  <si>
    <t xml:space="preserve">Kada Research Limited </t>
  </si>
  <si>
    <t>Budget has been put down as the contract value rather than the price quoted by the supplier. Contract end date is incorrect. Legal to issue a variation.</t>
  </si>
  <si>
    <t>PROJECT CA1519</t>
  </si>
  <si>
    <t xml:space="preserve">REBiz Interim and Summative Assessment </t>
  </si>
  <si>
    <t>Consultant assessment of the effectiveness of the REBiz programme (both interim and summative)</t>
  </si>
  <si>
    <t>Optimat Ltd</t>
  </si>
  <si>
    <t>SC141727</t>
  </si>
  <si>
    <t>Enterprise Electronic Information
Management Health Check</t>
  </si>
  <si>
    <t>A service to review and assess maturity of
current data strategy and usage of
Microsoft 365 / SharePoint to identify
opportunities for improvements</t>
  </si>
  <si>
    <t>In-Form Consult</t>
  </si>
  <si>
    <t>Joanne Walsh</t>
  </si>
  <si>
    <t>PROJECT CA1117</t>
  </si>
  <si>
    <t>Lift &amp; Escalator Consultancy Services</t>
  </si>
  <si>
    <t>TUV-SUD Limited</t>
  </si>
  <si>
    <t>SC215164</t>
  </si>
  <si>
    <t>PROJECT CA53607</t>
  </si>
  <si>
    <t>Insurance Brokerage</t>
  </si>
  <si>
    <t xml:space="preserve">Insurance brokerage services to the Combined Authority for Insurance renewals, negotiation, advice, reviews, risks, claims </t>
  </si>
  <si>
    <t xml:space="preserve">Griffiths and Armour </t>
  </si>
  <si>
    <t>01774735</t>
  </si>
  <si>
    <t>Katie Hurrell</t>
  </si>
  <si>
    <t>Finance​</t>
  </si>
  <si>
    <t>PROJECT CA1591</t>
  </si>
  <si>
    <t>SignedUp Skills software G-Cloud call off</t>
  </si>
  <si>
    <t>An employment
and skills platform that will provide
the people of West Yorkshire an improved
understanding and awareness of
local jobs, apprenticeships, and courses.
This will sit on our FutureGoals website
and will enable visitors to the site a whole
experience of learning about the region,
the ability to sign up to our courses and
find jobs, apprenticeships and other
courses across the region.</t>
  </si>
  <si>
    <t>PDMS Ventures Limited</t>
  </si>
  <si>
    <t>128182C</t>
  </si>
  <si>
    <t>West Yorkshire Combined Authority (WYCA) is seeking to appoint a design consultant to: 1. Develop RIBA 4 designs for the refurbishment/remodelling of Metro Travel Centres, which are located within our estate of bus stations throughout West Yorkshire. The RIBA 3 designs for each Travel Centre will be provided on award. 2. Apply the design principles to produce developed designs for Travel Centres in the following locations to determine indicative refurbishment costs: • Bradford • Huddersfield 3. Completion of Principal Designer activities as per CDM2015.</t>
  </si>
  <si>
    <t>Louise Ratliffe</t>
  </si>
  <si>
    <t>PROJECT 59563</t>
  </si>
  <si>
    <t>Strategic Business Growth Programme Summative Assessment</t>
  </si>
  <si>
    <t xml:space="preserve">The purpose of this project is to invite proposals for an independent evaluation of West Yorkshire Combined Authority’s (the Combined Authority) European Regional Development Fund (ERDF) funded Strategic Business Growth Extension programme (SBG).  </t>
  </si>
  <si>
    <t xml:space="preserve">Javinder Rooprai </t>
  </si>
  <si>
    <t>Budget has been put down as the contract value rather than the price quoted by the supplier. Legal to issue a variation.</t>
  </si>
  <si>
    <t>PROJECT NO. CA1564</t>
  </si>
  <si>
    <t>Sustainable Travel Project – Climate Change Strategy – West Yorkshire Healthcare System</t>
  </si>
  <si>
    <t>To provide sustainable travel support through a series of consultant led workshops to West Yorkshire &amp; Harrogate Integrated Care System (ICS) to achieve net zero goals, air quality and climate change targets in the healthcare system.</t>
  </si>
  <si>
    <t>Steer</t>
  </si>
  <si>
    <t>Caroline Pintar</t>
  </si>
  <si>
    <t>PROJECT CA0379</t>
  </si>
  <si>
    <t xml:space="preserve">DECs &amp; EPCs Assessments </t>
  </si>
  <si>
    <t>Consultant required to undertake DEC and EPC assessments on WYCA owned assets</t>
  </si>
  <si>
    <t>White Young Green Limited</t>
  </si>
  <si>
    <t>05111508</t>
  </si>
  <si>
    <t>WAIVER CSO 274</t>
  </si>
  <si>
    <t>LinkedIn Talent Insights</t>
  </si>
  <si>
    <t>LinkedIn Talent Insights provides users with access to real-time LinkedIn data and insights on talent pools, geographies, skill levels and company information drawn from the LinkedIn social networking platform. Talent Insights translates LinkedIn member profiles (over 25 million UK users) into unique data points with this information aggregated and standardised for comparison. The specific areas for the Combined Authority who will benefit from procuring this subscription are the Economic Services Directorate (Trade and Investment) and the Strategy, Policy and Communications Directorate (Research and Intelligence) when assessing data requests to support the organisation’s objectives and providing insight into market trends.</t>
  </si>
  <si>
    <t>Linkedin</t>
  </si>
  <si>
    <t>Tony Corby</t>
  </si>
  <si>
    <t>WAIVER CSO 280</t>
  </si>
  <si>
    <t>RTIG membership fees for 3 years</t>
  </si>
  <si>
    <t>This is for the payment of fee’s to continue membership of RTIG(Real Time information Group)</t>
  </si>
  <si>
    <t>RTIG</t>
  </si>
  <si>
    <t>PROJECT CA1588</t>
  </si>
  <si>
    <t>Interim Summative Assessment of the LCR Growth Service</t>
  </si>
  <si>
    <t xml:space="preserve">The Leeds City Region Enterprise Partnership (LEP) (working in partnership with the West Yorkshire Combined Authority) is seeking an independent evaluator to undertake interim summative assessment of the Leeds City Region Growth Service. </t>
  </si>
  <si>
    <t>add specialists</t>
  </si>
  <si>
    <t>Jo Wilkinson</t>
  </si>
  <si>
    <t>PROJECT CA1518</t>
  </si>
  <si>
    <t>WYCA E Learning: Induction portal for H&amp;S, ED&amp;I and GDPR</t>
  </si>
  <si>
    <t>Provision of an E-Learning suite to encompass all aspects of mandatory induction training and ongoing annual statutory training, including: Health &amp; Safety, GDPR and Equality, Diversity &amp; Inclusion.</t>
  </si>
  <si>
    <t>iHASCO</t>
  </si>
  <si>
    <t>06447099</t>
  </si>
  <si>
    <t>PROJECT  CA1327</t>
  </si>
  <si>
    <t>Equality and Diversity E Learning package</t>
  </si>
  <si>
    <t>Provision of  Equality and Diversity E Learning  for approximately 570 users.</t>
  </si>
  <si>
    <t>1+1+1</t>
  </si>
  <si>
    <t>Inclusive Learning Ltd</t>
  </si>
  <si>
    <t>07307261</t>
  </si>
  <si>
    <t>Waiver CSO 167</t>
  </si>
  <si>
    <t>RTIG Membership Subscription for 3 years</t>
  </si>
  <si>
    <t>RTIG Membership Subscription</t>
  </si>
  <si>
    <t>Real Time Information Group</t>
  </si>
  <si>
    <t>05037998</t>
  </si>
  <si>
    <t>PROJECT CA1560</t>
  </si>
  <si>
    <t>First Time Management Training</t>
  </si>
  <si>
    <t>Provision of First Time Management Training</t>
  </si>
  <si>
    <t>Calderdale College</t>
  </si>
  <si>
    <t>Catherine Lunn</t>
  </si>
  <si>
    <t>Carval - HR and Access Control</t>
  </si>
  <si>
    <t>WAIVER CSO 270</t>
  </si>
  <si>
    <t>Umbraco Security Certification </t>
  </si>
  <si>
    <t>Security certification qualification training required for ICT staff using the Umbraco software</t>
  </si>
  <si>
    <t>Umbraco</t>
  </si>
  <si>
    <t>PROJECT CA1099</t>
  </si>
  <si>
    <t>Electrical Audit Consultancy</t>
  </si>
  <si>
    <t>Electrical Audit Consultancy - Review existing lift installations, provide ad-hoc support and annual inspections.</t>
  </si>
  <si>
    <t>Certsure LLP</t>
  </si>
  <si>
    <t>OC379918</t>
  </si>
  <si>
    <t>Waiver CSO 185</t>
  </si>
  <si>
    <t>ePay(PT-X)</t>
  </si>
  <si>
    <t>Bottomline Technologies Limited</t>
  </si>
  <si>
    <t>08098450</t>
  </si>
  <si>
    <t>PROJECT CA55831</t>
  </si>
  <si>
    <t>ATM Provision at WYCA Bus Stations</t>
  </si>
  <si>
    <t>ATMs at West Yorkshire Combined Authority Bus Stations</t>
  </si>
  <si>
    <t>NoteMachine UK Limited</t>
  </si>
  <si>
    <t>Veronika Askin</t>
  </si>
  <si>
    <t>PROJECT CA0266</t>
  </si>
  <si>
    <t>AccessBus Service in Calderdale and Kirklees</t>
  </si>
  <si>
    <t>This project is to tender the operating contracts for the delivery of the Access Bus service in the Calderdale and Kirklees districts.</t>
  </si>
  <si>
    <t>TLC Travel Ltd</t>
  </si>
  <si>
    <t>Fiona Whitehead</t>
  </si>
  <si>
    <t>OJEU</t>
  </si>
  <si>
    <t>Open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</si>
</sst>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4" formatCode="_-&quot;£&quot;* #,##0.00_-;\-&quot;£&quot;* #,##0.00_-;_-&quot;£&quot;* &quot;-&quot;??_-;_-@_-"/>
    <numFmt numFmtId="164" formatCode="dd/mm/yyyy;@"/>
    <numFmt numFmtId="165" formatCode="&quot;£&quot;#,##0.00"/>
    <numFmt numFmtId="166" formatCode="&quot;£&quot;#,##0"/>
  </numFmts>
  <fonts count="21">
    <font>
      <sz val="12"/>
      <color theme="1"/>
      <name val="Arial"/>
      <family val="2"/>
    </font>
    <font>
      <sz val="12"/>
      <color theme="1"/>
      <name val="Arial"/>
      <family val="2"/>
    </font>
    <font>
      <sz val="12"/>
      <color rgb="FF006100"/>
      <name val="Arial"/>
      <family val="2"/>
    </font>
    <font>
      <b/>
      <sz val="12"/>
      <color theme="1"/>
      <name val="Arial"/>
      <family val="2"/>
    </font>
    <font>
      <sz val="12"/>
      <color rgb="FF000000"/>
      <name val="Arial"/>
      <family val="2"/>
    </font>
    <font>
      <sz val="11"/>
      <color theme="1"/>
      <name val="Calibri"/>
      <family val="2"/>
      <scheme val="minor"/>
    </font>
    <font>
      <sz val="12"/>
      <name val="Arial"/>
      <family val="2"/>
      <charset val="1"/>
    </font>
    <font>
      <sz val="12"/>
      <color rgb="FF0000FF"/>
      <name val="Arial"/>
      <family val="2"/>
    </font>
    <font>
      <sz val="12"/>
      <color theme="1"/>
      <name val="Arial Unicode MS"/>
    </font>
    <font>
      <sz val="12"/>
      <name val="Arial"/>
      <family val="2"/>
    </font>
    <font>
      <u/>
      <sz val="11"/>
      <color theme="10"/>
      <name val="Calibri"/>
      <family val="2"/>
      <scheme val="minor"/>
    </font>
    <font>
      <sz val="12"/>
      <color theme="1"/>
      <name val="Arial"/>
    </font>
    <font>
      <sz val="10"/>
      <name val="Arial"/>
      <family val="2"/>
    </font>
    <font>
      <sz val="12"/>
      <color rgb="FF002060"/>
      <name val="Arial"/>
      <family val="2"/>
    </font>
    <font>
      <sz val="12"/>
      <color rgb="FF000000"/>
      <name val="Arial"/>
    </font>
    <font>
      <sz val="11"/>
      <color rgb="FF000000"/>
      <name val="Arial"/>
      <family val="2"/>
    </font>
    <font>
      <b/>
      <sz val="12"/>
      <color rgb="FF000000"/>
      <name val="Arial"/>
      <family val="2"/>
    </font>
    <font>
      <sz val="11"/>
      <color theme="1"/>
      <name val="Arial"/>
      <family val="2"/>
    </font>
    <font>
      <sz val="10"/>
      <color theme="1"/>
      <name val="Arial Unicode MS"/>
    </font>
    <font>
      <sz val="12"/>
      <color rgb="FF4D5156"/>
      <name val="Arial"/>
      <family val="2"/>
      <charset val="1"/>
    </font>
    <font>
      <sz val="13.5"/>
      <color rgb="FF162335"/>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style="thin">
        <color rgb="FF000000"/>
      </left>
      <right style="thin">
        <color rgb="FF000000"/>
      </right>
      <top style="thin">
        <color rgb="FF000000"/>
      </top>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auto="1"/>
      </left>
      <right/>
      <top/>
      <bottom/>
      <diagonal/>
    </border>
    <border>
      <left style="thin">
        <color auto="1"/>
      </left>
      <right style="thin">
        <color auto="1"/>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indexed="64"/>
      </left>
      <right style="thin">
        <color rgb="FF000000"/>
      </right>
      <top/>
      <bottom style="thin">
        <color auto="1"/>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auto="1"/>
      </right>
      <top/>
      <bottom style="thin">
        <color auto="1"/>
      </bottom>
      <diagonal/>
    </border>
    <border>
      <left/>
      <right/>
      <top style="thin">
        <color rgb="FF000000"/>
      </top>
      <bottom style="thin">
        <color rgb="FF000000"/>
      </bottom>
      <diagonal/>
    </border>
    <border>
      <left/>
      <right/>
      <top style="thin">
        <color rgb="FF000000"/>
      </top>
      <bottom/>
      <diagonal/>
    </border>
    <border>
      <left/>
      <right/>
      <top style="thin">
        <color auto="1"/>
      </top>
      <bottom/>
      <diagonal/>
    </border>
    <border>
      <left style="thin">
        <color auto="1"/>
      </left>
      <right style="thin">
        <color rgb="FF000000"/>
      </right>
      <top style="thin">
        <color rgb="FF000000"/>
      </top>
      <bottom style="thin">
        <color indexed="64"/>
      </bottom>
      <diagonal/>
    </border>
    <border>
      <left style="thin">
        <color rgb="FF000000"/>
      </left>
      <right style="thin">
        <color auto="1"/>
      </right>
      <top style="thin">
        <color rgb="FF000000"/>
      </top>
      <bottom style="thin">
        <color indexed="64"/>
      </bottom>
      <diagonal/>
    </border>
  </borders>
  <cellStyleXfs count="4">
    <xf numFmtId="0" fontId="0" fillId="0" borderId="0"/>
    <xf numFmtId="44" fontId="1" fillId="0" borderId="0" applyFont="0" applyFill="0" applyBorder="0" applyAlignment="0" applyProtection="0"/>
    <xf numFmtId="0" fontId="5" fillId="0" borderId="0"/>
    <xf numFmtId="0" fontId="10" fillId="0" borderId="0" applyNumberFormat="0" applyFill="0" applyBorder="0" applyAlignment="0" applyProtection="0"/>
  </cellStyleXfs>
  <cellXfs count="311">
    <xf numFmtId="0" fontId="0" fillId="0" borderId="0" xfId="0"/>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5" xfId="0" applyFont="1" applyBorder="1" applyAlignment="1">
      <alignment horizontal="center" vertical="center" wrapText="1"/>
    </xf>
    <xf numFmtId="14" fontId="1" fillId="0" borderId="5" xfId="0" applyNumberFormat="1" applyFont="1" applyBorder="1" applyAlignment="1">
      <alignment horizontal="center" vertical="center" wrapText="1"/>
    </xf>
    <xf numFmtId="14"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0" borderId="5" xfId="0" quotePrefix="1" applyFont="1" applyBorder="1" applyAlignment="1">
      <alignment horizontal="center" vertical="center"/>
    </xf>
    <xf numFmtId="8" fontId="4" fillId="0" borderId="5" xfId="0" applyNumberFormat="1" applyFont="1" applyBorder="1" applyAlignment="1">
      <alignment horizontal="center" vertical="center"/>
    </xf>
    <xf numFmtId="165" fontId="1" fillId="0" borderId="5" xfId="0" applyNumberFormat="1" applyFont="1" applyBorder="1" applyAlignment="1">
      <alignment horizontal="center" vertical="center"/>
    </xf>
    <xf numFmtId="0" fontId="1" fillId="0" borderId="6" xfId="0" applyFont="1" applyBorder="1" applyAlignment="1">
      <alignment horizontal="center" vertical="center" wrapText="1"/>
    </xf>
    <xf numFmtId="14" fontId="1" fillId="0" borderId="6" xfId="0" applyNumberFormat="1" applyFont="1" applyBorder="1" applyAlignment="1">
      <alignment horizontal="center" vertical="center" wrapText="1"/>
    </xf>
    <xf numFmtId="14" fontId="1" fillId="0" borderId="6" xfId="2" applyNumberFormat="1" applyFont="1" applyBorder="1" applyAlignment="1">
      <alignment horizontal="center" vertical="center" wrapText="1"/>
    </xf>
    <xf numFmtId="0" fontId="1" fillId="0" borderId="7" xfId="0" applyFont="1" applyBorder="1" applyAlignment="1">
      <alignment horizontal="center" vertical="center"/>
    </xf>
    <xf numFmtId="14" fontId="1" fillId="0" borderId="8"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8" xfId="0" applyFont="1" applyBorder="1" applyAlignment="1">
      <alignment horizontal="center" vertical="center"/>
    </xf>
    <xf numFmtId="0" fontId="1" fillId="0" borderId="6" xfId="0" applyFont="1" applyBorder="1" applyAlignment="1">
      <alignment horizontal="center" vertical="center"/>
    </xf>
    <xf numFmtId="165" fontId="1" fillId="0" borderId="6" xfId="0" applyNumberFormat="1" applyFont="1" applyBorder="1" applyAlignment="1">
      <alignment horizontal="center" vertical="center" wrapText="1"/>
    </xf>
    <xf numFmtId="0" fontId="1" fillId="0" borderId="6" xfId="2" applyFont="1" applyBorder="1" applyAlignment="1">
      <alignment horizontal="center" vertical="center" wrapText="1"/>
    </xf>
    <xf numFmtId="0" fontId="1" fillId="0" borderId="8" xfId="0" applyFont="1" applyBorder="1" applyAlignment="1">
      <alignment horizontal="center" vertical="center" wrapText="1"/>
    </xf>
    <xf numFmtId="14" fontId="1" fillId="0" borderId="6" xfId="0" applyNumberFormat="1" applyFont="1" applyBorder="1" applyAlignment="1">
      <alignment horizontal="center" vertical="center"/>
    </xf>
    <xf numFmtId="164" fontId="1" fillId="0" borderId="5"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0" fontId="1" fillId="0" borderId="5" xfId="2"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64" fontId="1" fillId="0" borderId="10" xfId="0" applyNumberFormat="1"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165" fontId="1" fillId="0" borderId="10" xfId="0" applyNumberFormat="1" applyFont="1" applyBorder="1" applyAlignment="1">
      <alignment horizontal="center" vertical="center"/>
    </xf>
    <xf numFmtId="0" fontId="7" fillId="0" borderId="12" xfId="0" applyFont="1" applyBorder="1" applyAlignment="1">
      <alignment horizontal="center" vertical="center"/>
    </xf>
    <xf numFmtId="14" fontId="1" fillId="0" borderId="12" xfId="0" applyNumberFormat="1" applyFont="1" applyBorder="1" applyAlignment="1">
      <alignment horizontal="center" vertical="center"/>
    </xf>
    <xf numFmtId="14" fontId="1" fillId="0" borderId="10" xfId="0" applyNumberFormat="1" applyFont="1" applyBorder="1" applyAlignment="1">
      <alignment horizontal="center" vertical="center"/>
    </xf>
    <xf numFmtId="0" fontId="1" fillId="0" borderId="14" xfId="0" applyFont="1" applyBorder="1" applyAlignment="1">
      <alignment horizontal="center" vertical="center" wrapText="1"/>
    </xf>
    <xf numFmtId="14" fontId="1" fillId="0" borderId="14" xfId="0" applyNumberFormat="1" applyFont="1" applyBorder="1" applyAlignment="1">
      <alignment horizontal="center" vertical="center" wrapText="1"/>
    </xf>
    <xf numFmtId="0" fontId="1" fillId="0" borderId="14" xfId="0" applyFont="1" applyBorder="1" applyAlignment="1">
      <alignment horizontal="center" vertical="center"/>
    </xf>
    <xf numFmtId="14" fontId="1" fillId="0" borderId="15"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wrapText="1"/>
    </xf>
    <xf numFmtId="0" fontId="1" fillId="0" borderId="14" xfId="0" quotePrefix="1" applyFont="1" applyBorder="1" applyAlignment="1">
      <alignment horizontal="center" vertical="center"/>
    </xf>
    <xf numFmtId="165" fontId="1" fillId="0" borderId="14" xfId="0" applyNumberFormat="1" applyFont="1" applyBorder="1" applyAlignment="1">
      <alignment horizontal="center" vertical="center"/>
    </xf>
    <xf numFmtId="0" fontId="7" fillId="0" borderId="5" xfId="0" applyFont="1" applyBorder="1" applyAlignment="1">
      <alignment horizontal="center" vertical="center"/>
    </xf>
    <xf numFmtId="14" fontId="1" fillId="0" borderId="14" xfId="0" applyNumberFormat="1" applyFont="1" applyBorder="1" applyAlignment="1">
      <alignment horizontal="center" vertical="center"/>
    </xf>
    <xf numFmtId="0" fontId="3" fillId="0" borderId="0" xfId="0" applyFont="1" applyAlignment="1">
      <alignment horizontal="center" vertical="center" wrapText="1"/>
    </xf>
    <xf numFmtId="165" fontId="3" fillId="0" borderId="0" xfId="0" applyNumberFormat="1" applyFont="1" applyAlignment="1">
      <alignment horizontal="center" vertical="center" wrapText="1"/>
    </xf>
    <xf numFmtId="0" fontId="1" fillId="0" borderId="14" xfId="0" quotePrefix="1" applyFont="1" applyBorder="1" applyAlignment="1">
      <alignment horizontal="center" vertical="center" wrapText="1"/>
    </xf>
    <xf numFmtId="0" fontId="1" fillId="0" borderId="3" xfId="0" applyFont="1" applyBorder="1" applyAlignment="1">
      <alignment horizontal="center" vertical="center" wrapText="1"/>
    </xf>
    <xf numFmtId="6" fontId="1" fillId="0" borderId="5" xfId="0" applyNumberFormat="1" applyFont="1" applyBorder="1" applyAlignment="1">
      <alignment horizontal="center" vertical="center" wrapText="1"/>
    </xf>
    <xf numFmtId="165" fontId="1" fillId="0" borderId="14" xfId="0" applyNumberFormat="1" applyFont="1" applyBorder="1" applyAlignment="1">
      <alignment horizontal="center" vertical="center" wrapText="1"/>
    </xf>
    <xf numFmtId="0" fontId="1" fillId="0" borderId="14" xfId="2" applyFont="1" applyBorder="1" applyAlignment="1">
      <alignment horizontal="center" vertical="center" wrapText="1"/>
    </xf>
    <xf numFmtId="8" fontId="1" fillId="0" borderId="5" xfId="0" applyNumberFormat="1" applyFont="1" applyBorder="1" applyAlignment="1">
      <alignment horizontal="center" vertical="center" wrapText="1"/>
    </xf>
    <xf numFmtId="0" fontId="1" fillId="0" borderId="12"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12"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14" fontId="1" fillId="0" borderId="3" xfId="0" applyNumberFormat="1" applyFont="1" applyBorder="1" applyAlignment="1">
      <alignment horizontal="center" vertical="center"/>
    </xf>
    <xf numFmtId="14" fontId="1" fillId="0" borderId="1" xfId="0" applyNumberFormat="1" applyFont="1" applyBorder="1" applyAlignment="1">
      <alignment horizontal="center" vertical="center"/>
    </xf>
    <xf numFmtId="0" fontId="1" fillId="0" borderId="18" xfId="0" applyFont="1" applyBorder="1" applyAlignment="1">
      <alignment horizontal="center" vertical="center" wrapText="1"/>
    </xf>
    <xf numFmtId="164" fontId="1" fillId="0" borderId="5" xfId="0" applyNumberFormat="1" applyFont="1" applyBorder="1" applyAlignment="1">
      <alignment horizontal="center" vertical="center"/>
    </xf>
    <xf numFmtId="0" fontId="1" fillId="0" borderId="19" xfId="0" applyFont="1" applyBorder="1" applyAlignment="1">
      <alignment horizontal="center" vertical="center"/>
    </xf>
    <xf numFmtId="0" fontId="1" fillId="0" borderId="3" xfId="0" applyFont="1" applyBorder="1" applyAlignment="1">
      <alignment horizontal="center" vertical="center"/>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1" fillId="3" borderId="5" xfId="0" applyFont="1" applyFill="1" applyBorder="1" applyAlignment="1">
      <alignment horizontal="center" vertical="center"/>
    </xf>
    <xf numFmtId="164" fontId="1" fillId="0" borderId="10" xfId="0" applyNumberFormat="1" applyFont="1" applyBorder="1" applyAlignment="1">
      <alignment horizontal="center" vertical="center" wrapText="1"/>
    </xf>
    <xf numFmtId="0" fontId="1" fillId="0" borderId="0" xfId="0" quotePrefix="1" applyFont="1" applyAlignment="1">
      <alignment horizontal="center" vertical="center" wrapText="1"/>
    </xf>
    <xf numFmtId="165" fontId="1" fillId="0" borderId="10" xfId="0" applyNumberFormat="1" applyFont="1" applyBorder="1" applyAlignment="1">
      <alignment horizontal="center" vertical="center" wrapText="1"/>
    </xf>
    <xf numFmtId="0" fontId="1" fillId="0" borderId="10" xfId="2" applyFont="1" applyBorder="1" applyAlignment="1">
      <alignment horizontal="center" vertical="center" wrapText="1"/>
    </xf>
    <xf numFmtId="164" fontId="1" fillId="0" borderId="14" xfId="0" applyNumberFormat="1" applyFont="1" applyBorder="1" applyAlignment="1">
      <alignment horizontal="center" vertical="center"/>
    </xf>
    <xf numFmtId="0" fontId="1" fillId="0" borderId="16" xfId="0" applyFont="1" applyBorder="1" applyAlignment="1">
      <alignment horizontal="center" vertical="center"/>
    </xf>
    <xf numFmtId="0" fontId="9" fillId="0" borderId="5" xfId="0" applyFont="1" applyBorder="1" applyAlignment="1">
      <alignment horizontal="center" vertical="center"/>
    </xf>
    <xf numFmtId="0" fontId="1" fillId="0" borderId="1" xfId="0" applyFont="1" applyBorder="1" applyAlignment="1">
      <alignment horizontal="center" vertical="center"/>
    </xf>
    <xf numFmtId="165"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14"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165" fontId="1" fillId="0" borderId="1" xfId="0" applyNumberFormat="1" applyFont="1" applyBorder="1" applyAlignment="1">
      <alignment horizontal="center" vertical="center"/>
    </xf>
    <xf numFmtId="0" fontId="1" fillId="0" borderId="1" xfId="0" quotePrefix="1" applyFont="1" applyBorder="1" applyAlignment="1">
      <alignment horizontal="center" vertical="center" wrapText="1"/>
    </xf>
    <xf numFmtId="8" fontId="4" fillId="0" borderId="3" xfId="0" applyNumberFormat="1" applyFont="1" applyBorder="1" applyAlignment="1">
      <alignment horizontal="center" vertical="center"/>
    </xf>
    <xf numFmtId="0" fontId="1" fillId="0" borderId="3" xfId="2" applyFont="1" applyBorder="1" applyAlignment="1">
      <alignment horizontal="center" vertical="center" wrapText="1"/>
    </xf>
    <xf numFmtId="0" fontId="1" fillId="0" borderId="5" xfId="0" quotePrefix="1" applyFont="1" applyBorder="1" applyAlignment="1">
      <alignment horizontal="center" vertical="center" wrapText="1"/>
    </xf>
    <xf numFmtId="0" fontId="4" fillId="0" borderId="12" xfId="0" applyFont="1" applyBorder="1" applyAlignment="1">
      <alignment horizontal="center" vertical="center" wrapText="1"/>
    </xf>
    <xf numFmtId="164" fontId="1" fillId="0" borderId="12" xfId="0" applyNumberFormat="1" applyFont="1" applyBorder="1" applyAlignment="1">
      <alignment horizontal="center" vertical="center"/>
    </xf>
    <xf numFmtId="0" fontId="1" fillId="0" borderId="6" xfId="0" quotePrefix="1" applyFont="1" applyBorder="1" applyAlignment="1">
      <alignment horizontal="center" vertical="center" wrapText="1"/>
    </xf>
    <xf numFmtId="0" fontId="8" fillId="0" borderId="12" xfId="0" applyFont="1" applyBorder="1" applyAlignment="1">
      <alignment horizontal="center" vertical="center" wrapText="1"/>
    </xf>
    <xf numFmtId="8" fontId="4" fillId="0" borderId="12" xfId="0" applyNumberFormat="1" applyFont="1" applyBorder="1" applyAlignment="1">
      <alignment horizontal="center" vertical="center"/>
    </xf>
    <xf numFmtId="165" fontId="1" fillId="0" borderId="17" xfId="0" applyNumberFormat="1" applyFont="1" applyBorder="1" applyAlignment="1">
      <alignment horizontal="center" vertical="center" wrapText="1"/>
    </xf>
    <xf numFmtId="0" fontId="1" fillId="0" borderId="12" xfId="2" applyFont="1" applyBorder="1" applyAlignment="1">
      <alignment horizontal="center" vertical="center" wrapText="1"/>
    </xf>
    <xf numFmtId="0" fontId="1" fillId="0" borderId="17" xfId="0" applyFont="1" applyBorder="1" applyAlignment="1">
      <alignment horizontal="center" vertical="center"/>
    </xf>
    <xf numFmtId="14" fontId="1" fillId="0" borderId="3"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quotePrefix="1" applyFont="1" applyBorder="1" applyAlignment="1">
      <alignment horizontal="center" vertical="center" wrapText="1"/>
    </xf>
    <xf numFmtId="0" fontId="9" fillId="0" borderId="5" xfId="0" applyFont="1" applyBorder="1" applyAlignment="1">
      <alignment horizontal="center" vertical="center" wrapText="1"/>
    </xf>
    <xf numFmtId="165" fontId="1" fillId="0" borderId="12" xfId="0" applyNumberFormat="1"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2" applyFont="1" applyBorder="1" applyAlignment="1">
      <alignment horizontal="center" vertical="center" wrapText="1"/>
    </xf>
    <xf numFmtId="0" fontId="1" fillId="0" borderId="0" xfId="0" quotePrefix="1" applyFont="1" applyAlignment="1">
      <alignment horizontal="center" vertical="center"/>
    </xf>
    <xf numFmtId="0" fontId="1" fillId="0" borderId="1" xfId="2" applyFont="1" applyBorder="1" applyAlignment="1">
      <alignment horizontal="center" vertical="center" wrapText="1"/>
    </xf>
    <xf numFmtId="165" fontId="1" fillId="0" borderId="1" xfId="2" applyNumberFormat="1" applyFont="1" applyBorder="1" applyAlignment="1">
      <alignment horizontal="center" vertical="center" wrapText="1"/>
    </xf>
    <xf numFmtId="0" fontId="7" fillId="0" borderId="5" xfId="0" applyFont="1" applyBorder="1" applyAlignment="1">
      <alignment horizontal="center" vertical="center" wrapText="1"/>
    </xf>
    <xf numFmtId="164" fontId="1" fillId="0" borderId="3" xfId="0" applyNumberFormat="1" applyFont="1" applyBorder="1" applyAlignment="1">
      <alignment horizontal="center" vertical="center"/>
    </xf>
    <xf numFmtId="0" fontId="1" fillId="0" borderId="21" xfId="0" applyFont="1" applyBorder="1" applyAlignment="1">
      <alignment horizontal="center" vertical="center"/>
    </xf>
    <xf numFmtId="165" fontId="1" fillId="0" borderId="3" xfId="0" applyNumberFormat="1" applyFont="1" applyBorder="1" applyAlignment="1">
      <alignment horizontal="center" vertical="center"/>
    </xf>
    <xf numFmtId="0" fontId="7" fillId="0" borderId="3" xfId="0" applyFont="1" applyBorder="1" applyAlignment="1">
      <alignment horizontal="center" vertical="center"/>
    </xf>
    <xf numFmtId="14" fontId="1" fillId="0" borderId="5" xfId="2" applyNumberFormat="1" applyFont="1" applyBorder="1" applyAlignment="1">
      <alignment horizontal="center" vertical="center" wrapText="1"/>
    </xf>
    <xf numFmtId="1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9" fillId="0" borderId="3" xfId="0" applyFont="1" applyBorder="1" applyAlignment="1">
      <alignment horizontal="center" vertical="center" wrapText="1"/>
    </xf>
    <xf numFmtId="165" fontId="1" fillId="0" borderId="3" xfId="2" applyNumberFormat="1" applyFont="1" applyBorder="1" applyAlignment="1">
      <alignment horizontal="center" vertical="center" wrapText="1"/>
    </xf>
    <xf numFmtId="8" fontId="4" fillId="0" borderId="14" xfId="0" applyNumberFormat="1" applyFont="1" applyBorder="1" applyAlignment="1">
      <alignment horizontal="center" vertical="center"/>
    </xf>
    <xf numFmtId="0" fontId="1" fillId="0" borderId="25" xfId="0" applyFont="1" applyBorder="1" applyAlignment="1">
      <alignment horizontal="center" vertical="center"/>
    </xf>
    <xf numFmtId="165" fontId="1" fillId="0" borderId="12"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Alignment="1">
      <alignment horizontal="center" vertical="center" wrapText="1"/>
    </xf>
    <xf numFmtId="14" fontId="1" fillId="0" borderId="14" xfId="2" applyNumberFormat="1" applyFont="1" applyBorder="1" applyAlignment="1">
      <alignment horizontal="center" vertical="center" wrapText="1"/>
    </xf>
    <xf numFmtId="0" fontId="1" fillId="0" borderId="26" xfId="2" applyFont="1" applyBorder="1" applyAlignment="1">
      <alignment horizontal="center" vertical="center" wrapText="1"/>
    </xf>
    <xf numFmtId="0" fontId="1" fillId="0" borderId="27" xfId="0" applyFont="1" applyBorder="1" applyAlignment="1">
      <alignment horizontal="center" vertical="center"/>
    </xf>
    <xf numFmtId="14" fontId="1" fillId="0" borderId="23" xfId="0" applyNumberFormat="1" applyFont="1" applyBorder="1" applyAlignment="1">
      <alignment horizontal="center" vertical="center" wrapText="1"/>
    </xf>
    <xf numFmtId="14" fontId="1" fillId="0" borderId="16" xfId="0" applyNumberFormat="1" applyFont="1" applyBorder="1" applyAlignment="1">
      <alignment horizontal="center" vertical="center"/>
    </xf>
    <xf numFmtId="8" fontId="4" fillId="0" borderId="2" xfId="0" applyNumberFormat="1" applyFont="1" applyBorder="1" applyAlignment="1">
      <alignment horizontal="center" vertical="center"/>
    </xf>
    <xf numFmtId="0" fontId="1" fillId="0" borderId="21" xfId="2" applyFont="1" applyBorder="1" applyAlignment="1">
      <alignment horizontal="center" vertical="center" wrapText="1"/>
    </xf>
    <xf numFmtId="0" fontId="1" fillId="0" borderId="3" xfId="0" quotePrefix="1" applyFont="1" applyBorder="1" applyAlignment="1">
      <alignment horizontal="center" vertical="center"/>
    </xf>
    <xf numFmtId="14" fontId="1" fillId="0" borderId="8"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1" fillId="0" borderId="8" xfId="0" quotePrefix="1" applyFont="1" applyBorder="1" applyAlignment="1">
      <alignment horizontal="center" vertical="center"/>
    </xf>
    <xf numFmtId="164" fontId="1" fillId="0" borderId="3" xfId="0" applyNumberFormat="1" applyFont="1" applyBorder="1" applyAlignment="1">
      <alignment horizontal="center" vertical="center" wrapText="1"/>
    </xf>
    <xf numFmtId="8" fontId="4" fillId="0" borderId="8" xfId="0" applyNumberFormat="1" applyFont="1" applyBorder="1" applyAlignment="1">
      <alignment horizontal="center" vertical="center"/>
    </xf>
    <xf numFmtId="14" fontId="1" fillId="0" borderId="15" xfId="0" applyNumberFormat="1" applyFont="1" applyBorder="1" applyAlignment="1">
      <alignment horizontal="center" vertical="center"/>
    </xf>
    <xf numFmtId="164" fontId="1" fillId="0" borderId="14" xfId="0" applyNumberFormat="1" applyFont="1" applyBorder="1" applyAlignment="1">
      <alignment horizontal="center" vertical="center" wrapText="1"/>
    </xf>
    <xf numFmtId="0" fontId="1" fillId="0" borderId="23" xfId="0" applyFont="1" applyBorder="1" applyAlignment="1">
      <alignment horizontal="center" vertical="center"/>
    </xf>
    <xf numFmtId="14" fontId="1" fillId="0" borderId="19" xfId="0" applyNumberFormat="1" applyFont="1" applyBorder="1" applyAlignment="1">
      <alignment horizontal="center" vertical="center"/>
    </xf>
    <xf numFmtId="0" fontId="4" fillId="0" borderId="5" xfId="0" applyFont="1" applyBorder="1" applyAlignment="1">
      <alignment horizontal="center" vertical="center" wrapText="1"/>
    </xf>
    <xf numFmtId="14" fontId="11" fillId="0" borderId="5" xfId="0" applyNumberFormat="1" applyFont="1" applyBorder="1" applyAlignment="1">
      <alignment horizontal="center" vertical="center"/>
    </xf>
    <xf numFmtId="0" fontId="11" fillId="0" borderId="5" xfId="0" applyFont="1" applyBorder="1" applyAlignment="1">
      <alignment horizontal="center" vertical="center"/>
    </xf>
    <xf numFmtId="165" fontId="1" fillId="0" borderId="14" xfId="2" applyNumberFormat="1" applyFont="1" applyBorder="1" applyAlignment="1">
      <alignment horizontal="center" vertical="center" wrapText="1"/>
    </xf>
    <xf numFmtId="0" fontId="1" fillId="0" borderId="23" xfId="2"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8" xfId="2" applyFont="1" applyBorder="1" applyAlignment="1">
      <alignment horizontal="center" vertical="center" wrapText="1"/>
    </xf>
    <xf numFmtId="0" fontId="1" fillId="0" borderId="1" xfId="0" quotePrefix="1" applyFont="1" applyBorder="1" applyAlignment="1">
      <alignment horizontal="center" vertical="center"/>
    </xf>
    <xf numFmtId="8" fontId="4" fillId="0" borderId="1" xfId="0" applyNumberFormat="1" applyFont="1" applyBorder="1" applyAlignment="1">
      <alignment horizontal="center" vertical="center"/>
    </xf>
    <xf numFmtId="0" fontId="1" fillId="0" borderId="20" xfId="0" applyFont="1" applyBorder="1" applyAlignment="1">
      <alignment horizontal="center" vertical="center"/>
    </xf>
    <xf numFmtId="0" fontId="1" fillId="0" borderId="8" xfId="0" quotePrefix="1" applyFont="1" applyBorder="1" applyAlignment="1">
      <alignment horizontal="center" vertical="center" wrapText="1"/>
    </xf>
    <xf numFmtId="0" fontId="1" fillId="0" borderId="12" xfId="0" quotePrefix="1" applyFont="1" applyBorder="1" applyAlignment="1">
      <alignment horizontal="center" vertical="center" wrapText="1"/>
    </xf>
    <xf numFmtId="0" fontId="1" fillId="0" borderId="5" xfId="0" applyFont="1" applyBorder="1" applyAlignment="1">
      <alignment horizontal="left" vertical="top" wrapText="1"/>
    </xf>
    <xf numFmtId="0" fontId="1" fillId="0" borderId="5" xfId="0" applyFont="1" applyBorder="1" applyAlignment="1">
      <alignment horizontal="left" vertical="center" wrapText="1"/>
    </xf>
    <xf numFmtId="0" fontId="1" fillId="0" borderId="5" xfId="0" applyFont="1" applyBorder="1" applyAlignment="1">
      <alignment horizontal="center"/>
    </xf>
    <xf numFmtId="0" fontId="4" fillId="0" borderId="5" xfId="0" applyFont="1" applyBorder="1" applyAlignment="1">
      <alignment horizontal="center" vertical="center"/>
    </xf>
    <xf numFmtId="14" fontId="4" fillId="0" borderId="5" xfId="0" applyNumberFormat="1" applyFont="1" applyBorder="1" applyAlignment="1">
      <alignment horizontal="center" vertical="center"/>
    </xf>
    <xf numFmtId="0" fontId="8" fillId="0" borderId="8" xfId="0" applyFont="1" applyBorder="1" applyAlignment="1">
      <alignment horizontal="center" vertical="center" wrapText="1"/>
    </xf>
    <xf numFmtId="164" fontId="1" fillId="0" borderId="8" xfId="0" applyNumberFormat="1" applyFont="1" applyBorder="1" applyAlignment="1">
      <alignment horizontal="center" vertical="center"/>
    </xf>
    <xf numFmtId="165" fontId="1" fillId="0" borderId="8" xfId="0" applyNumberFormat="1" applyFont="1" applyBorder="1" applyAlignment="1">
      <alignment horizontal="center" vertical="center"/>
    </xf>
    <xf numFmtId="0" fontId="7" fillId="0" borderId="8" xfId="0" applyFont="1" applyBorder="1" applyAlignment="1">
      <alignment horizontal="center" vertical="center"/>
    </xf>
    <xf numFmtId="0" fontId="1" fillId="0" borderId="15" xfId="2" applyFont="1" applyBorder="1" applyAlignment="1">
      <alignment horizontal="center" vertical="center" wrapText="1"/>
    </xf>
    <xf numFmtId="0" fontId="1" fillId="0" borderId="5" xfId="2" quotePrefix="1" applyFont="1" applyBorder="1" applyAlignment="1">
      <alignment horizontal="center" vertical="center" wrapText="1"/>
    </xf>
    <xf numFmtId="165" fontId="1" fillId="0" borderId="5" xfId="2" applyNumberFormat="1" applyFont="1" applyBorder="1" applyAlignment="1">
      <alignment horizontal="center" vertical="center" wrapText="1"/>
    </xf>
    <xf numFmtId="0" fontId="10" fillId="0" borderId="5" xfId="3" applyBorder="1"/>
    <xf numFmtId="164" fontId="11" fillId="0" borderId="5" xfId="0" applyNumberFormat="1" applyFont="1" applyBorder="1" applyAlignment="1">
      <alignment horizontal="center" vertical="center"/>
    </xf>
    <xf numFmtId="0" fontId="0" fillId="0" borderId="3" xfId="0" applyBorder="1" applyAlignment="1">
      <alignment horizontal="left" vertical="center" wrapText="1"/>
    </xf>
    <xf numFmtId="0" fontId="7" fillId="0" borderId="3" xfId="0" applyFont="1" applyBorder="1" applyAlignment="1">
      <alignment horizontal="center" vertical="center" wrapText="1"/>
    </xf>
    <xf numFmtId="14" fontId="11" fillId="0" borderId="3" xfId="0" applyNumberFormat="1" applyFont="1" applyBorder="1" applyAlignment="1">
      <alignment horizontal="center" vertical="center"/>
    </xf>
    <xf numFmtId="14" fontId="11" fillId="0" borderId="1" xfId="0" applyNumberFormat="1" applyFont="1" applyBorder="1" applyAlignment="1">
      <alignment horizontal="center" vertical="center"/>
    </xf>
    <xf numFmtId="0" fontId="4" fillId="0" borderId="5" xfId="0" applyFont="1" applyBorder="1" applyAlignment="1">
      <alignment horizontal="center" wrapText="1"/>
    </xf>
    <xf numFmtId="0" fontId="4" fillId="0" borderId="12" xfId="0" applyFont="1" applyBorder="1" applyAlignment="1">
      <alignment wrapText="1"/>
    </xf>
    <xf numFmtId="14" fontId="4" fillId="0" borderId="12" xfId="0" applyNumberFormat="1" applyFont="1" applyBorder="1" applyAlignment="1">
      <alignment horizontal="center" vertical="center" wrapText="1"/>
    </xf>
    <xf numFmtId="8" fontId="4" fillId="0" borderId="12" xfId="0" quotePrefix="1" applyNumberFormat="1" applyFont="1" applyBorder="1" applyAlignment="1">
      <alignment horizontal="center" vertical="center" wrapText="1"/>
    </xf>
    <xf numFmtId="16" fontId="4" fillId="0" borderId="12" xfId="0" applyNumberFormat="1" applyFont="1" applyBorder="1" applyAlignment="1">
      <alignment horizontal="center" vertical="center" wrapText="1"/>
    </xf>
    <xf numFmtId="14" fontId="4" fillId="0" borderId="12" xfId="0" applyNumberFormat="1" applyFont="1" applyBorder="1" applyAlignment="1">
      <alignment wrapText="1"/>
    </xf>
    <xf numFmtId="0" fontId="7" fillId="0" borderId="11" xfId="0" applyFont="1" applyBorder="1" applyAlignment="1">
      <alignment horizontal="center" vertical="center"/>
    </xf>
    <xf numFmtId="0" fontId="7" fillId="0" borderId="14" xfId="0" applyFont="1" applyBorder="1" applyAlignment="1">
      <alignment horizontal="center" vertical="center"/>
    </xf>
    <xf numFmtId="6" fontId="1" fillId="0" borderId="1" xfId="0" applyNumberFormat="1" applyFont="1" applyBorder="1" applyAlignment="1">
      <alignment horizontal="center" vertical="center" wrapText="1"/>
    </xf>
    <xf numFmtId="0" fontId="1" fillId="0" borderId="12" xfId="0" quotePrefix="1" applyFont="1" applyBorder="1" applyAlignment="1">
      <alignment horizontal="center" vertical="center"/>
    </xf>
    <xf numFmtId="14" fontId="14" fillId="0" borderId="3" xfId="0" applyNumberFormat="1" applyFont="1" applyBorder="1" applyAlignment="1">
      <alignment horizontal="center" vertical="center"/>
    </xf>
    <xf numFmtId="0" fontId="4" fillId="0" borderId="3" xfId="0" applyFont="1" applyBorder="1" applyAlignment="1">
      <alignment horizontal="center" vertical="center"/>
    </xf>
    <xf numFmtId="14" fontId="1" fillId="0" borderId="1" xfId="2" applyNumberFormat="1" applyFont="1" applyBorder="1" applyAlignment="1">
      <alignment horizontal="center" vertical="center" wrapText="1"/>
    </xf>
    <xf numFmtId="14" fontId="16" fillId="0" borderId="0" xfId="0" applyNumberFormat="1" applyFont="1" applyAlignment="1">
      <alignment wrapText="1"/>
    </xf>
    <xf numFmtId="0" fontId="16" fillId="0" borderId="0" xfId="0" applyFont="1" applyAlignment="1">
      <alignment wrapText="1"/>
    </xf>
    <xf numFmtId="0" fontId="4" fillId="0" borderId="0" xfId="0" applyFont="1"/>
    <xf numFmtId="8" fontId="4" fillId="0" borderId="0" xfId="0" applyNumberFormat="1" applyFont="1"/>
    <xf numFmtId="9" fontId="4" fillId="0" borderId="0" xfId="0" applyNumberFormat="1" applyFont="1" applyAlignment="1">
      <alignment wrapText="1"/>
    </xf>
    <xf numFmtId="0" fontId="4" fillId="0" borderId="0" xfId="0" applyFont="1" applyAlignment="1">
      <alignment wrapText="1"/>
    </xf>
    <xf numFmtId="0" fontId="2" fillId="0" borderId="0" xfId="0" applyFont="1" applyAlignment="1">
      <alignment wrapText="1"/>
    </xf>
    <xf numFmtId="0" fontId="11" fillId="0" borderId="3" xfId="0" applyFont="1" applyBorder="1" applyAlignment="1">
      <alignment horizontal="center" vertical="center"/>
    </xf>
    <xf numFmtId="0" fontId="8" fillId="0" borderId="3" xfId="0" applyFont="1" applyBorder="1" applyAlignment="1">
      <alignment horizontal="center" vertical="center" wrapText="1"/>
    </xf>
    <xf numFmtId="165" fontId="1" fillId="0" borderId="3" xfId="0" applyNumberFormat="1" applyFont="1" applyBorder="1" applyAlignment="1">
      <alignment horizontal="center" vertical="center" wrapText="1"/>
    </xf>
    <xf numFmtId="0" fontId="4" fillId="0" borderId="5" xfId="0" applyFont="1" applyBorder="1" applyAlignment="1">
      <alignment vertical="center" wrapText="1"/>
    </xf>
    <xf numFmtId="0" fontId="6" fillId="0" borderId="5" xfId="0" applyFont="1" applyBorder="1" applyAlignment="1">
      <alignment horizontal="center" vertical="center"/>
    </xf>
    <xf numFmtId="0" fontId="4" fillId="0" borderId="3" xfId="0" applyFont="1" applyBorder="1" applyAlignment="1">
      <alignment wrapText="1"/>
    </xf>
    <xf numFmtId="14" fontId="4" fillId="0" borderId="3" xfId="0" applyNumberFormat="1" applyFont="1" applyBorder="1" applyAlignment="1">
      <alignment horizontal="center" vertical="center"/>
    </xf>
    <xf numFmtId="0" fontId="6" fillId="0" borderId="3" xfId="0" applyFont="1" applyBorder="1" applyAlignment="1">
      <alignment horizontal="center" vertical="center"/>
    </xf>
    <xf numFmtId="8" fontId="9" fillId="0" borderId="3" xfId="0" applyNumberFormat="1" applyFont="1" applyBorder="1" applyAlignment="1">
      <alignment horizontal="center" vertical="center"/>
    </xf>
    <xf numFmtId="0" fontId="1" fillId="0" borderId="5" xfId="0" applyFont="1" applyBorder="1" applyAlignment="1">
      <alignment vertical="center" wrapText="1"/>
    </xf>
    <xf numFmtId="0" fontId="0" fillId="0" borderId="5" xfId="0" applyBorder="1" applyAlignment="1">
      <alignment horizontal="left" vertical="center" wrapText="1"/>
    </xf>
    <xf numFmtId="6" fontId="1" fillId="0" borderId="3" xfId="0" applyNumberFormat="1" applyFont="1" applyBorder="1" applyAlignment="1">
      <alignment horizontal="center" vertical="center" wrapText="1"/>
    </xf>
    <xf numFmtId="0" fontId="7" fillId="0" borderId="18" xfId="0" applyFont="1" applyBorder="1" applyAlignment="1">
      <alignment horizontal="center" vertical="center"/>
    </xf>
    <xf numFmtId="165" fontId="1" fillId="0" borderId="4" xfId="0" applyNumberFormat="1" applyFont="1" applyBorder="1" applyAlignment="1">
      <alignment horizontal="center" vertical="center"/>
    </xf>
    <xf numFmtId="14" fontId="4" fillId="0" borderId="5" xfId="0" applyNumberFormat="1" applyFont="1" applyBorder="1" applyAlignment="1">
      <alignment horizontal="center" vertical="center" wrapText="1"/>
    </xf>
    <xf numFmtId="8" fontId="15" fillId="0" borderId="5" xfId="0" applyNumberFormat="1" applyFont="1" applyBorder="1" applyAlignment="1">
      <alignment horizontal="center" vertical="center" wrapText="1"/>
    </xf>
    <xf numFmtId="14" fontId="1" fillId="0" borderId="19" xfId="0" applyNumberFormat="1" applyFont="1" applyBorder="1" applyAlignment="1">
      <alignment horizontal="center" vertical="center" wrapText="1"/>
    </xf>
    <xf numFmtId="0" fontId="10" fillId="0" borderId="5" xfId="3" applyBorder="1" applyAlignment="1">
      <alignment horizontal="center" vertical="center" wrapText="1"/>
    </xf>
    <xf numFmtId="164" fontId="1" fillId="0" borderId="19" xfId="0" applyNumberFormat="1" applyFont="1" applyBorder="1" applyAlignment="1">
      <alignment horizontal="center" vertical="center"/>
    </xf>
    <xf numFmtId="0" fontId="1" fillId="4" borderId="0" xfId="0" applyFont="1" applyFill="1" applyAlignment="1">
      <alignment horizontal="center" vertical="center"/>
    </xf>
    <xf numFmtId="8" fontId="4" fillId="0" borderId="5" xfId="0" applyNumberFormat="1" applyFont="1" applyBorder="1" applyAlignment="1">
      <alignment horizontal="center" vertical="center" wrapText="1"/>
    </xf>
    <xf numFmtId="0" fontId="1" fillId="0" borderId="18" xfId="0" applyFont="1" applyBorder="1" applyAlignment="1">
      <alignment horizontal="center" vertical="center"/>
    </xf>
    <xf numFmtId="165" fontId="1" fillId="0" borderId="29" xfId="0" applyNumberFormat="1" applyFont="1" applyBorder="1" applyAlignment="1">
      <alignment horizontal="center" vertical="center"/>
    </xf>
    <xf numFmtId="165" fontId="1" fillId="0" borderId="30" xfId="0" applyNumberFormat="1" applyFont="1" applyBorder="1" applyAlignment="1">
      <alignment horizontal="center" vertical="center"/>
    </xf>
    <xf numFmtId="0" fontId="1" fillId="0" borderId="14" xfId="2" quotePrefix="1" applyFont="1" applyBorder="1" applyAlignment="1">
      <alignment horizontal="center" vertical="center" wrapText="1"/>
    </xf>
    <xf numFmtId="0" fontId="4" fillId="0" borderId="1" xfId="0" applyFont="1" applyBorder="1" applyAlignment="1">
      <alignment horizontal="center" vertical="center"/>
    </xf>
    <xf numFmtId="0" fontId="9" fillId="0" borderId="14" xfId="0" applyFont="1" applyBorder="1" applyAlignment="1">
      <alignment horizontal="center" vertical="center"/>
    </xf>
    <xf numFmtId="6" fontId="1" fillId="0" borderId="14" xfId="0" applyNumberFormat="1" applyFont="1" applyBorder="1" applyAlignment="1">
      <alignment horizontal="center" vertical="center" wrapText="1"/>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0" fontId="7" fillId="0" borderId="0" xfId="0" applyFont="1" applyAlignment="1">
      <alignment horizontal="center" vertical="center"/>
    </xf>
    <xf numFmtId="164" fontId="1" fillId="0" borderId="6" xfId="0" applyNumberFormat="1" applyFont="1" applyBorder="1" applyAlignment="1">
      <alignment horizontal="center" vertical="center"/>
    </xf>
    <xf numFmtId="164" fontId="1" fillId="0" borderId="7" xfId="0" applyNumberFormat="1" applyFont="1" applyBorder="1" applyAlignment="1">
      <alignment horizontal="center" vertical="center"/>
    </xf>
    <xf numFmtId="0" fontId="1" fillId="0" borderId="6" xfId="0" quotePrefix="1" applyFont="1" applyBorder="1" applyAlignment="1">
      <alignment horizontal="center" vertical="center"/>
    </xf>
    <xf numFmtId="8" fontId="4" fillId="0" borderId="6" xfId="0" applyNumberFormat="1" applyFont="1" applyBorder="1" applyAlignment="1">
      <alignment horizontal="center" vertical="center"/>
    </xf>
    <xf numFmtId="0" fontId="1" fillId="0" borderId="16"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0" xfId="2" quotePrefix="1" applyFont="1" applyBorder="1" applyAlignment="1">
      <alignment horizontal="center" vertical="center" wrapText="1"/>
    </xf>
    <xf numFmtId="0" fontId="9" fillId="0" borderId="4" xfId="0" applyFont="1" applyBorder="1" applyAlignment="1">
      <alignment horizontal="center" vertical="center"/>
    </xf>
    <xf numFmtId="14" fontId="1" fillId="0" borderId="4" xfId="0" applyNumberFormat="1" applyFont="1" applyBorder="1" applyAlignment="1">
      <alignment horizontal="center" vertical="center"/>
    </xf>
    <xf numFmtId="0" fontId="1" fillId="0" borderId="0" xfId="2" applyFont="1" applyAlignment="1">
      <alignment horizontal="center" vertical="center" wrapText="1"/>
    </xf>
    <xf numFmtId="0" fontId="1" fillId="0" borderId="17" xfId="2" applyFont="1" applyBorder="1" applyAlignment="1">
      <alignment horizontal="center" vertical="center" wrapText="1"/>
    </xf>
    <xf numFmtId="165" fontId="1" fillId="0" borderId="18" xfId="0" applyNumberFormat="1" applyFont="1" applyBorder="1" applyAlignment="1">
      <alignment horizontal="center" vertical="center" wrapText="1"/>
    </xf>
    <xf numFmtId="14" fontId="9" fillId="0" borderId="5" xfId="0" applyNumberFormat="1" applyFont="1" applyBorder="1" applyAlignment="1">
      <alignment horizontal="center" vertical="center" wrapText="1"/>
    </xf>
    <xf numFmtId="0" fontId="1" fillId="3" borderId="5" xfId="0" applyFont="1" applyFill="1" applyBorder="1" applyAlignment="1">
      <alignment horizontal="center" vertical="center" wrapText="1"/>
    </xf>
    <xf numFmtId="14" fontId="1" fillId="0" borderId="12" xfId="2" applyNumberFormat="1" applyFont="1" applyBorder="1" applyAlignment="1">
      <alignment horizontal="center" vertical="center" wrapText="1"/>
    </xf>
    <xf numFmtId="0" fontId="1" fillId="0" borderId="25" xfId="2" applyFont="1" applyBorder="1" applyAlignment="1">
      <alignment horizontal="center" vertical="center" wrapText="1"/>
    </xf>
    <xf numFmtId="165" fontId="1" fillId="0" borderId="12" xfId="2" applyNumberFormat="1" applyFont="1" applyBorder="1" applyAlignment="1">
      <alignment horizontal="center" vertical="center" wrapText="1"/>
    </xf>
    <xf numFmtId="14" fontId="8" fillId="0" borderId="12" xfId="0" applyNumberFormat="1" applyFont="1" applyBorder="1" applyAlignment="1">
      <alignment horizontal="center" vertical="center" wrapText="1"/>
    </xf>
    <xf numFmtId="0" fontId="1" fillId="0" borderId="0" xfId="2" quotePrefix="1" applyFont="1" applyAlignment="1">
      <alignment horizontal="center" vertical="center" wrapText="1"/>
    </xf>
    <xf numFmtId="14" fontId="1" fillId="0" borderId="18"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8" fontId="4" fillId="0" borderId="15" xfId="0" applyNumberFormat="1" applyFont="1" applyBorder="1" applyAlignment="1">
      <alignment horizontal="center" vertical="center"/>
    </xf>
    <xf numFmtId="14" fontId="1" fillId="0" borderId="16" xfId="2"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164" fontId="1" fillId="0" borderId="20" xfId="0" applyNumberFormat="1" applyFont="1" applyBorder="1" applyAlignment="1">
      <alignment horizontal="center" vertical="center"/>
    </xf>
    <xf numFmtId="0" fontId="8" fillId="0" borderId="20" xfId="0" applyFont="1" applyBorder="1" applyAlignment="1">
      <alignment horizontal="center" vertical="center" wrapText="1"/>
    </xf>
    <xf numFmtId="0" fontId="18" fillId="0" borderId="8" xfId="0" applyFont="1" applyBorder="1" applyAlignment="1">
      <alignment horizontal="center" vertical="center" wrapText="1"/>
    </xf>
    <xf numFmtId="165" fontId="1" fillId="0" borderId="6" xfId="1" applyNumberFormat="1" applyFont="1" applyBorder="1" applyAlignment="1">
      <alignment horizontal="center" vertical="center"/>
    </xf>
    <xf numFmtId="0" fontId="9" fillId="0" borderId="13" xfId="0" applyFont="1" applyBorder="1" applyAlignment="1">
      <alignment horizontal="center" vertical="center"/>
    </xf>
    <xf numFmtId="8" fontId="9" fillId="0" borderId="5" xfId="0" applyNumberFormat="1" applyFont="1" applyBorder="1" applyAlignment="1">
      <alignment horizontal="center" vertical="center"/>
    </xf>
    <xf numFmtId="166" fontId="1" fillId="0" borderId="5" xfId="0" applyNumberFormat="1" applyFont="1" applyBorder="1" applyAlignment="1">
      <alignment horizontal="center" vertical="center" wrapText="1"/>
    </xf>
    <xf numFmtId="164" fontId="1" fillId="0" borderId="15"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14" xfId="0" applyFont="1" applyBorder="1" applyAlignment="1">
      <alignment wrapText="1"/>
    </xf>
    <xf numFmtId="0" fontId="15" fillId="0" borderId="16" xfId="0" applyFont="1" applyBorder="1" applyAlignment="1">
      <alignment horizontal="center" vertical="center"/>
    </xf>
    <xf numFmtId="8" fontId="4" fillId="0" borderId="14" xfId="0" applyNumberFormat="1" applyFont="1" applyBorder="1" applyAlignment="1">
      <alignment horizontal="center" vertical="center" wrapText="1"/>
    </xf>
    <xf numFmtId="0" fontId="1" fillId="3" borderId="14" xfId="0" applyFont="1" applyFill="1" applyBorder="1" applyAlignment="1">
      <alignment horizontal="center" vertical="center"/>
    </xf>
    <xf numFmtId="0" fontId="4" fillId="0" borderId="19" xfId="0" applyFont="1" applyBorder="1" applyAlignment="1">
      <alignment horizontal="center" vertical="center" wrapText="1"/>
    </xf>
    <xf numFmtId="14" fontId="17"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9" fillId="0" borderId="20" xfId="0" applyFont="1" applyBorder="1" applyAlignment="1">
      <alignment horizontal="center" vertical="center"/>
    </xf>
    <xf numFmtId="0" fontId="9" fillId="0" borderId="8" xfId="0" applyFont="1" applyBorder="1" applyAlignment="1">
      <alignment horizontal="center" vertical="center"/>
    </xf>
    <xf numFmtId="164" fontId="1" fillId="0" borderId="12" xfId="0" applyNumberFormat="1" applyFont="1" applyBorder="1" applyAlignment="1">
      <alignment horizontal="center" vertical="center" wrapText="1"/>
    </xf>
    <xf numFmtId="0" fontId="0" fillId="0" borderId="5" xfId="0" applyBorder="1" applyAlignment="1">
      <alignment horizontal="center" vertical="center" wrapText="1"/>
    </xf>
    <xf numFmtId="0" fontId="10" fillId="0" borderId="5" xfId="3" applyBorder="1" applyAlignment="1">
      <alignment horizontal="center" vertical="center"/>
    </xf>
    <xf numFmtId="0" fontId="1" fillId="4" borderId="5" xfId="0" applyFont="1" applyFill="1" applyBorder="1" applyAlignment="1">
      <alignment horizontal="center" vertical="center"/>
    </xf>
    <xf numFmtId="0" fontId="9" fillId="0" borderId="5" xfId="0" applyFont="1" applyBorder="1" applyAlignment="1">
      <alignment horizontal="left" vertical="center" wrapText="1"/>
    </xf>
    <xf numFmtId="0" fontId="1" fillId="0" borderId="3" xfId="0" applyFont="1" applyBorder="1" applyAlignment="1">
      <alignment horizontal="left" vertical="center" wrapText="1"/>
    </xf>
    <xf numFmtId="0" fontId="12" fillId="0" borderId="3" xfId="0" applyFont="1" applyBorder="1" applyAlignment="1">
      <alignment horizontal="center" vertical="center"/>
    </xf>
    <xf numFmtId="0" fontId="13" fillId="0" borderId="3" xfId="0" applyFont="1" applyBorder="1" applyAlignment="1">
      <alignment horizontal="center" vertical="center"/>
    </xf>
    <xf numFmtId="0" fontId="4" fillId="0" borderId="14" xfId="0" applyFont="1" applyBorder="1" applyAlignment="1">
      <alignment horizontal="center" vertical="center"/>
    </xf>
    <xf numFmtId="0" fontId="0" fillId="0" borderId="12" xfId="0" applyBorder="1" applyAlignment="1">
      <alignment horizontal="center" vertical="center" wrapText="1"/>
    </xf>
    <xf numFmtId="164" fontId="1" fillId="0" borderId="2" xfId="0" applyNumberFormat="1" applyFont="1" applyBorder="1" applyAlignment="1">
      <alignment horizontal="center" vertical="center" wrapText="1"/>
    </xf>
    <xf numFmtId="14" fontId="4" fillId="0" borderId="8" xfId="0" applyNumberFormat="1" applyFont="1" applyBorder="1" applyAlignment="1">
      <alignment horizontal="center" vertical="center" wrapText="1"/>
    </xf>
    <xf numFmtId="0" fontId="1" fillId="0" borderId="28" xfId="0" applyFont="1" applyBorder="1" applyAlignment="1">
      <alignment horizontal="center" vertical="center" wrapText="1"/>
    </xf>
    <xf numFmtId="14" fontId="1" fillId="0" borderId="21" xfId="0" applyNumberFormat="1" applyFont="1" applyBorder="1" applyAlignment="1">
      <alignment horizontal="center" vertical="center" wrapText="1"/>
    </xf>
    <xf numFmtId="14" fontId="1" fillId="0" borderId="28" xfId="0" applyNumberFormat="1" applyFont="1" applyBorder="1" applyAlignment="1">
      <alignment horizontal="center" vertical="center" wrapText="1"/>
    </xf>
    <xf numFmtId="8" fontId="1" fillId="0" borderId="21" xfId="0" applyNumberFormat="1" applyFont="1" applyBorder="1" applyAlignment="1">
      <alignment horizontal="center" vertical="center" wrapText="1"/>
    </xf>
    <xf numFmtId="8" fontId="1" fillId="0" borderId="3" xfId="0" applyNumberFormat="1" applyFont="1" applyBorder="1" applyAlignment="1">
      <alignment horizontal="center" vertical="center" wrapText="1"/>
    </xf>
    <xf numFmtId="49" fontId="1" fillId="0" borderId="12" xfId="0" applyNumberFormat="1" applyFont="1" applyBorder="1" applyAlignment="1">
      <alignment horizontal="center" vertical="center"/>
    </xf>
    <xf numFmtId="0" fontId="1" fillId="0" borderId="3" xfId="0" applyFont="1" applyBorder="1" applyAlignment="1">
      <alignment horizontal="center"/>
    </xf>
    <xf numFmtId="0" fontId="1" fillId="0" borderId="3" xfId="0" applyFont="1" applyBorder="1" applyAlignment="1">
      <alignment horizontal="center" wrapText="1"/>
    </xf>
    <xf numFmtId="164" fontId="3" fillId="0" borderId="5" xfId="0" applyNumberFormat="1" applyFont="1" applyBorder="1" applyAlignment="1">
      <alignment horizontal="center" vertical="center"/>
    </xf>
    <xf numFmtId="0" fontId="20" fillId="0" borderId="5" xfId="0" applyFont="1" applyBorder="1" applyAlignment="1">
      <alignment horizontal="center" vertical="center"/>
    </xf>
    <xf numFmtId="0" fontId="19" fillId="0" borderId="3" xfId="0" applyFont="1" applyBorder="1" applyAlignment="1">
      <alignment horizontal="center" vertical="center"/>
    </xf>
    <xf numFmtId="14" fontId="4" fillId="0" borderId="14" xfId="0" applyNumberFormat="1" applyFont="1" applyBorder="1" applyAlignment="1">
      <alignment horizontal="center" vertical="center"/>
    </xf>
    <xf numFmtId="0" fontId="4" fillId="0" borderId="15" xfId="0" applyFont="1" applyBorder="1" applyAlignment="1">
      <alignment horizontal="center" vertical="center"/>
    </xf>
    <xf numFmtId="0" fontId="6" fillId="0" borderId="14" xfId="0" applyFont="1" applyBorder="1" applyAlignment="1">
      <alignment horizontal="center" vertical="center"/>
    </xf>
    <xf numFmtId="6" fontId="1" fillId="0" borderId="15" xfId="0" applyNumberFormat="1" applyFont="1" applyBorder="1" applyAlignment="1">
      <alignment horizontal="center" vertical="center" wrapText="1"/>
    </xf>
    <xf numFmtId="49" fontId="1" fillId="0" borderId="5" xfId="0" applyNumberFormat="1" applyFont="1" applyBorder="1" applyAlignment="1">
      <alignment horizontal="center" vertical="center"/>
    </xf>
    <xf numFmtId="0" fontId="14" fillId="0" borderId="3" xfId="0" applyFont="1" applyBorder="1" applyAlignment="1">
      <alignment horizontal="center" vertical="center"/>
    </xf>
    <xf numFmtId="0" fontId="9" fillId="0" borderId="1" xfId="0" applyFont="1" applyBorder="1" applyAlignment="1">
      <alignment horizontal="center" vertical="center" wrapText="1"/>
    </xf>
    <xf numFmtId="14" fontId="14" fillId="0" borderId="1" xfId="0" applyNumberFormat="1" applyFont="1" applyBorder="1" applyAlignment="1">
      <alignment horizontal="center" vertical="center"/>
    </xf>
    <xf numFmtId="0" fontId="4" fillId="0" borderId="18" xfId="0" applyFont="1" applyBorder="1" applyAlignment="1">
      <alignment horizontal="center" vertical="center"/>
    </xf>
    <xf numFmtId="164" fontId="4" fillId="0" borderId="1" xfId="0" applyNumberFormat="1" applyFont="1" applyBorder="1" applyAlignment="1">
      <alignment horizontal="center" vertical="center"/>
    </xf>
    <xf numFmtId="164" fontId="1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0" fontId="14" fillId="0" borderId="1" xfId="0" applyFont="1" applyBorder="1" applyAlignment="1">
      <alignment horizontal="center" vertical="center"/>
    </xf>
    <xf numFmtId="14" fontId="14" fillId="0" borderId="14" xfId="0" applyNumberFormat="1" applyFont="1" applyBorder="1" applyAlignment="1">
      <alignment horizontal="center" vertical="center"/>
    </xf>
  </cellXfs>
  <cellStyles count="4">
    <cellStyle name="Currency" xfId="1" builtinId="4"/>
    <cellStyle name="Hyperlink" xfId="3" builtinId="8"/>
    <cellStyle name="Normal" xfId="0" builtinId="0"/>
    <cellStyle name="Normal 2" xfId="2" xr:uid="{EB2A2B87-26E4-409C-9CE8-A327B68432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tyorksca.sharepoint.com/sites/CommercialTeam/Shared%20Documents/Contracts%20Register/LATEST%20Master%20Contracts%20Regi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heetName val="Live Contracts"/>
      <sheetName val="AEB"/>
      <sheetName val="Transport Contracts - School"/>
      <sheetName val="Transport Contracts - Tendered"/>
      <sheetName val="Sub-Contracted Work"/>
      <sheetName val="Expired Contracts"/>
      <sheetName val="Dropdown Boxes"/>
    </sheetNames>
    <sheetDataSet>
      <sheetData sheetId="0" refreshError="1"/>
      <sheetData sheetId="1" refreshError="1"/>
      <sheetData sheetId="2" refreshError="1"/>
      <sheetData sheetId="3" refreshError="1"/>
      <sheetData sheetId="4" refreshError="1"/>
      <sheetData sheetId="5" refreshError="1"/>
      <sheetData sheetId="6">
        <row r="705">
          <cell r="D705">
            <v>43344</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r/sites/LegalandGovernanceServicesTeam/Shared%20Documents/General/Deeds/Electronic%20Deed%20Index%20w.e.f.%20%2020.2.2018%20DO%20NOT%20DESTROY/DP%20508%20%20The%20National%20Literacy%20Trust?csf=1&amp;web=1&amp;e=64x13M" TargetMode="External"/><Relationship Id="rId7" Type="http://schemas.openxmlformats.org/officeDocument/2006/relationships/hyperlink" Target="../../../:f:/r/sites/LegalandGovernanceServicesTeam/Shared%20Documents/General/Deeds/Electronic%20Deed%20Index%20w.e.f.%20%2020.2.2018%20DO%20NOT%20DESTROY/DP%20533%20ECG%20Building%20Maintenance%20Limited%20TAs%20ECG%20Facilities%20Services?csf=1&amp;web=1&amp;e=NX5mZ1" TargetMode="External"/><Relationship Id="rId2" Type="http://schemas.openxmlformats.org/officeDocument/2006/relationships/hyperlink" Target="../../../:b:/s/LegalandGovernanceServicesTeam/EZalA0hTB-dItP7C2TQvY2EBnAqwkIaGLMBHQg9asjZB5Q?email=Jenny.Sharp%40westyorks-ca.gov.uk&amp;e=BTjbDI" TargetMode="External"/><Relationship Id="rId1" Type="http://schemas.openxmlformats.org/officeDocument/2006/relationships/hyperlink" Target="../../LegalandGovernanceServicesTeam/Shared%20Documents/Forms/AllItems.aspx?id=%2Fsites%2FLegalandGovernanceServicesTeam%2FShared%20Documents%2FGeneral%2FDeeds%2FElectronic%20Deed%20Index%20w%2Ee%2Ef%2E%20%2020%2E2%2E2018%20DO%20NOT%20DESTROY%2FDP%20547%20Educational%20Teaching%20Resources%20Tende%2FCA1483%20Marketing%20%26%20Skills%20Framework%20Agreement-Engaging%20Education%2EPDF&amp;parent=%2Fsites%2FLegalandGovernanceServicesTeam%2FShared%20Documents%2FGeneral%2FDeeds%2FElectronic%20Deed%20Index%20w%2Ee%2Ef%2E%20%2020%2E2%2E2018%20DO%20NOT%20DESTROY%2FDP%20547%20Educational%20Teaching%20Resources%20Tende" TargetMode="External"/><Relationship Id="rId6" Type="http://schemas.openxmlformats.org/officeDocument/2006/relationships/hyperlink" Target="../../../:f:/r/sites/LegalandGovernanceServicesTeam/Shared%20Documents/General/Deeds/Electronic%20Deed%20Index%20w.e.f.%20%2020.2.2018%20DO%20NOT%20DESTROY/DP1084%20CA1421-Adult%20Skills%20Training%20Framework%20Programme?csf=1&amp;web=1&amp;e=p0BMsf" TargetMode="External"/><Relationship Id="rId5" Type="http://schemas.openxmlformats.org/officeDocument/2006/relationships/hyperlink" Target="../../../:f:/r/sites/LegalandGovernanceServicesTeam/Shared%20Documents/General/Deeds/Electronic%20Deed%20Index%20w.e.f.%20%2020.2.2018%20DO%20NOT%20DESTROY/DP%20811%20%20CA49132%20%20Basemap%20Ltd?csf=1&amp;web=1&amp;e=1oL3cH" TargetMode="External"/><Relationship Id="rId4" Type="http://schemas.openxmlformats.org/officeDocument/2006/relationships/hyperlink" Target="../../../:f:/r/sites/LegalandGovernanceServicesTeam/Shared%20Documents/General/Deeds/Electronic%20Deed%20Index%20w.e.f.%20%2020.2.2018%20DO%20NOT%20DESTROY/DP1082%20%20CA57104%20Call%20Off%20Framework%20Agreement?csf=1&amp;web=1&amp;e=2KHpE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397D4-F0C4-43E4-B01D-5CD8198E6A05}">
  <dimension ref="A1:GA167"/>
  <sheetViews>
    <sheetView tabSelected="1" topLeftCell="A163" zoomScale="50" zoomScaleNormal="50" workbookViewId="0">
      <selection activeCell="B181" sqref="B181"/>
    </sheetView>
  </sheetViews>
  <sheetFormatPr defaultColWidth="8" defaultRowHeight="15.5"/>
  <cols>
    <col min="1" max="1" width="22.4609375" style="7" customWidth="1"/>
    <col min="2" max="2" width="51" style="7" bestFit="1" customWidth="1"/>
    <col min="3" max="3" width="47.765625" style="7" customWidth="1"/>
    <col min="4" max="4" width="20.53515625" style="227" customWidth="1"/>
    <col min="5" max="5" width="17.3828125" style="227" customWidth="1"/>
    <col min="6" max="6" width="19" style="7" customWidth="1"/>
    <col min="7" max="7" width="19.07421875" style="7" customWidth="1"/>
    <col min="8" max="8" width="25" style="7" customWidth="1"/>
    <col min="9" max="9" width="22.4609375" style="7" customWidth="1"/>
    <col min="10" max="10" width="54.53515625" style="7" customWidth="1"/>
    <col min="11" max="11" width="23.3046875" style="7" customWidth="1"/>
    <col min="12" max="12" width="35.921875" style="7" customWidth="1"/>
    <col min="13" max="13" width="26.61328125" style="7" bestFit="1" customWidth="1"/>
    <col min="14" max="14" width="27.53515625" style="7" bestFit="1" customWidth="1"/>
    <col min="15" max="15" width="33.3828125" style="7" customWidth="1"/>
    <col min="16" max="16" width="31.921875" style="7" bestFit="1" customWidth="1"/>
    <col min="17" max="17" width="22.3828125" style="228" bestFit="1" customWidth="1"/>
    <col min="18" max="18" width="30.4609375" style="228" bestFit="1" customWidth="1"/>
    <col min="19" max="19" width="30" style="228" bestFit="1" customWidth="1"/>
    <col min="20" max="20" width="25" style="7" bestFit="1" customWidth="1"/>
    <col min="21" max="21" width="32.15234375" style="7" customWidth="1"/>
    <col min="22" max="22" width="19.84375" style="7" customWidth="1"/>
    <col min="23" max="23" width="23.23046875" style="229" customWidth="1"/>
    <col min="24" max="24" width="26.69140625" style="7" customWidth="1"/>
    <col min="25" max="25" width="25" style="7" customWidth="1"/>
    <col min="26" max="26" width="12.3046875" style="7" customWidth="1"/>
    <col min="27" max="28" width="16.4609375" style="7" customWidth="1"/>
    <col min="29" max="29" width="15.69140625" style="7" bestFit="1" customWidth="1"/>
    <col min="30" max="30" width="12.69140625" style="7" bestFit="1" customWidth="1"/>
    <col min="31" max="32" width="8" style="7"/>
    <col min="33" max="34" width="12.69140625" style="7" bestFit="1" customWidth="1"/>
    <col min="35" max="35" width="11.84375" style="7" bestFit="1" customWidth="1"/>
    <col min="36" max="36" width="12.23046875" style="7" bestFit="1" customWidth="1"/>
    <col min="37" max="37" width="13.15234375" style="7" bestFit="1" customWidth="1"/>
    <col min="38" max="38" width="8" style="7"/>
    <col min="39" max="40" width="10.61328125" style="7" bestFit="1" customWidth="1"/>
    <col min="41" max="16384" width="8" style="7"/>
  </cols>
  <sheetData>
    <row r="1" spans="1:183" ht="62">
      <c r="A1" s="1" t="s">
        <v>0</v>
      </c>
      <c r="B1" s="1" t="s">
        <v>1</v>
      </c>
      <c r="C1" s="1" t="s">
        <v>2</v>
      </c>
      <c r="D1" s="2" t="s">
        <v>3</v>
      </c>
      <c r="E1" s="2" t="s">
        <v>4</v>
      </c>
      <c r="F1" s="1" t="s">
        <v>5</v>
      </c>
      <c r="G1" s="3" t="s">
        <v>6</v>
      </c>
      <c r="H1" s="3" t="s">
        <v>7</v>
      </c>
      <c r="I1" s="4" t="s">
        <v>8</v>
      </c>
      <c r="J1" s="5" t="s">
        <v>9</v>
      </c>
      <c r="K1" s="1" t="s">
        <v>10</v>
      </c>
      <c r="L1" s="1" t="s">
        <v>11</v>
      </c>
      <c r="M1" s="1" t="s">
        <v>12</v>
      </c>
      <c r="N1" s="1" t="s">
        <v>13</v>
      </c>
      <c r="O1" s="1" t="s">
        <v>14</v>
      </c>
      <c r="P1" s="1" t="s">
        <v>15</v>
      </c>
      <c r="Q1" s="6" t="s">
        <v>16</v>
      </c>
      <c r="R1" s="6" t="s">
        <v>17</v>
      </c>
      <c r="S1" s="6" t="s">
        <v>18</v>
      </c>
      <c r="T1" s="1" t="s">
        <v>19</v>
      </c>
      <c r="U1" s="1" t="s">
        <v>20</v>
      </c>
      <c r="V1" s="4" t="s">
        <v>21</v>
      </c>
      <c r="W1" s="4" t="s">
        <v>22</v>
      </c>
      <c r="X1" s="4" t="s">
        <v>23</v>
      </c>
      <c r="Y1" s="4" t="s">
        <v>24</v>
      </c>
      <c r="Z1" s="4" t="s">
        <v>25</v>
      </c>
      <c r="AA1" s="4" t="s">
        <v>26</v>
      </c>
      <c r="AB1" s="4" t="s">
        <v>27</v>
      </c>
      <c r="AC1" s="4" t="s">
        <v>28</v>
      </c>
    </row>
    <row r="2" spans="1:183" ht="46.5">
      <c r="A2" s="8" t="s">
        <v>358</v>
      </c>
      <c r="B2" s="8" t="s">
        <v>359</v>
      </c>
      <c r="C2" s="8" t="s">
        <v>360</v>
      </c>
      <c r="D2" s="9">
        <v>42338</v>
      </c>
      <c r="E2" s="27">
        <v>45139</v>
      </c>
      <c r="F2" s="8" t="s">
        <v>44</v>
      </c>
      <c r="G2" s="27">
        <v>45139</v>
      </c>
      <c r="H2" s="8" t="s">
        <v>49</v>
      </c>
      <c r="I2" s="10">
        <v>44593</v>
      </c>
      <c r="J2" s="8" t="s">
        <v>361</v>
      </c>
      <c r="K2" s="11" t="s">
        <v>35</v>
      </c>
      <c r="L2" s="12" t="s">
        <v>362</v>
      </c>
      <c r="M2" s="8" t="s">
        <v>51</v>
      </c>
      <c r="N2" s="8" t="s">
        <v>148</v>
      </c>
      <c r="O2" s="8" t="s">
        <v>204</v>
      </c>
      <c r="P2" s="8" t="s">
        <v>40</v>
      </c>
      <c r="Q2" s="13">
        <v>54000</v>
      </c>
      <c r="R2" s="13">
        <v>540000</v>
      </c>
      <c r="S2" s="28">
        <v>0</v>
      </c>
      <c r="T2" s="29" t="s">
        <v>42</v>
      </c>
      <c r="U2" s="8" t="s">
        <v>55</v>
      </c>
      <c r="V2" s="29" t="s">
        <v>49</v>
      </c>
      <c r="W2" s="11" t="s">
        <v>33</v>
      </c>
      <c r="X2" s="10">
        <f>DATE(YEAR(D2) + 3, MONTH(D2), DAY(D2))</f>
        <v>43434</v>
      </c>
      <c r="Y2" s="10">
        <f>DATE(YEAR(E2) + 3, MONTH(E2), DAY(E2))</f>
        <v>46235</v>
      </c>
      <c r="Z2" s="10"/>
      <c r="AA2" s="10" t="s">
        <v>44</v>
      </c>
      <c r="AB2" s="10" t="s">
        <v>33</v>
      </c>
      <c r="AC2" s="10" t="s">
        <v>69</v>
      </c>
    </row>
    <row r="3" spans="1:183" ht="93">
      <c r="A3" s="15" t="s">
        <v>398</v>
      </c>
      <c r="B3" s="15" t="s">
        <v>399</v>
      </c>
      <c r="C3" s="15" t="s">
        <v>400</v>
      </c>
      <c r="D3" s="16">
        <v>42338</v>
      </c>
      <c r="E3" s="230">
        <v>45169</v>
      </c>
      <c r="F3" s="15" t="s">
        <v>44</v>
      </c>
      <c r="G3" s="231">
        <v>45169</v>
      </c>
      <c r="H3" s="112" t="s">
        <v>49</v>
      </c>
      <c r="I3" s="19">
        <v>44773</v>
      </c>
      <c r="J3" s="20" t="s">
        <v>361</v>
      </c>
      <c r="K3" s="22" t="s">
        <v>35</v>
      </c>
      <c r="L3" s="232" t="s">
        <v>362</v>
      </c>
      <c r="M3" s="15" t="s">
        <v>64</v>
      </c>
      <c r="N3" s="15" t="s">
        <v>148</v>
      </c>
      <c r="O3" s="25" t="s">
        <v>204</v>
      </c>
      <c r="P3" s="15" t="s">
        <v>40</v>
      </c>
      <c r="Q3" s="233">
        <v>25500</v>
      </c>
      <c r="R3" s="233">
        <v>255000</v>
      </c>
      <c r="S3" s="23">
        <v>0</v>
      </c>
      <c r="T3" s="24" t="s">
        <v>42</v>
      </c>
      <c r="U3" s="15" t="s">
        <v>55</v>
      </c>
      <c r="V3" s="24" t="s">
        <v>49</v>
      </c>
      <c r="W3" s="21" t="s">
        <v>33</v>
      </c>
      <c r="X3" s="19">
        <f>DATE(YEAR(D3) + 3, MONTH(D3), DAY(D3))</f>
        <v>43434</v>
      </c>
      <c r="Y3" s="26">
        <f>DATE(YEAR(E3) + 3, MONTH(E3), DAY(E3))</f>
        <v>46265</v>
      </c>
      <c r="Z3" s="21" t="s">
        <v>44</v>
      </c>
      <c r="AA3" s="19" t="s">
        <v>44</v>
      </c>
      <c r="AB3" s="19" t="s">
        <v>33</v>
      </c>
      <c r="AC3" s="19" t="s">
        <v>274</v>
      </c>
    </row>
    <row r="4" spans="1:183" ht="77.5">
      <c r="A4" s="8" t="s">
        <v>174</v>
      </c>
      <c r="B4" s="8" t="s">
        <v>175</v>
      </c>
      <c r="C4" s="8" t="s">
        <v>176</v>
      </c>
      <c r="D4" s="9">
        <v>42769</v>
      </c>
      <c r="E4" s="9">
        <v>44713</v>
      </c>
      <c r="F4" s="8" t="s">
        <v>44</v>
      </c>
      <c r="G4" s="9">
        <v>44713</v>
      </c>
      <c r="H4" s="8" t="s">
        <v>49</v>
      </c>
      <c r="I4" s="10" t="s">
        <v>177</v>
      </c>
      <c r="J4" s="8" t="s">
        <v>178</v>
      </c>
      <c r="K4" s="8" t="s">
        <v>35</v>
      </c>
      <c r="L4" s="95" t="s">
        <v>179</v>
      </c>
      <c r="M4" s="8" t="s">
        <v>51</v>
      </c>
      <c r="N4" s="8" t="s">
        <v>180</v>
      </c>
      <c r="O4" s="8" t="s">
        <v>143</v>
      </c>
      <c r="P4" s="8" t="s">
        <v>67</v>
      </c>
      <c r="Q4" s="13">
        <v>4000000</v>
      </c>
      <c r="R4" s="13">
        <v>4000000</v>
      </c>
      <c r="S4" s="28">
        <v>0</v>
      </c>
      <c r="T4" s="8" t="s">
        <v>42</v>
      </c>
      <c r="U4" s="8" t="s">
        <v>55</v>
      </c>
      <c r="V4" s="29" t="s">
        <v>49</v>
      </c>
      <c r="W4" s="8" t="s">
        <v>181</v>
      </c>
      <c r="X4" s="10">
        <f>DATE(YEAR(D4) + 3, MONTH(D4), DAY(D4))</f>
        <v>43864</v>
      </c>
      <c r="Y4" s="10">
        <f>(DATE(YEAR(E4) +6, MONTH(E4), DAY(E4)))</f>
        <v>46905</v>
      </c>
      <c r="Z4" s="11" t="s">
        <v>33</v>
      </c>
      <c r="AA4" s="11" t="s">
        <v>44</v>
      </c>
      <c r="AB4" s="11" t="s">
        <v>33</v>
      </c>
      <c r="AC4" s="10" t="s">
        <v>136</v>
      </c>
    </row>
    <row r="5" spans="1:183" ht="46.5">
      <c r="A5" s="31" t="s">
        <v>959</v>
      </c>
      <c r="B5" s="31" t="s">
        <v>960</v>
      </c>
      <c r="C5" s="31" t="s">
        <v>961</v>
      </c>
      <c r="D5" s="59">
        <v>42832</v>
      </c>
      <c r="E5" s="59">
        <v>44828</v>
      </c>
      <c r="F5" s="31" t="s">
        <v>44</v>
      </c>
      <c r="G5" s="61"/>
      <c r="H5" s="61" t="s">
        <v>49</v>
      </c>
      <c r="I5" s="58"/>
      <c r="J5" s="63" t="s">
        <v>962</v>
      </c>
      <c r="K5" s="31" t="s">
        <v>35</v>
      </c>
      <c r="L5" s="31"/>
      <c r="M5" s="31" t="s">
        <v>51</v>
      </c>
      <c r="N5" s="31" t="s">
        <v>963</v>
      </c>
      <c r="O5" s="58" t="s">
        <v>210</v>
      </c>
      <c r="P5" s="31" t="s">
        <v>161</v>
      </c>
      <c r="Q5" s="31"/>
      <c r="R5" s="31"/>
      <c r="S5" s="31"/>
      <c r="T5" s="31" t="s">
        <v>44</v>
      </c>
      <c r="U5" s="31" t="s">
        <v>964</v>
      </c>
      <c r="V5" s="31" t="s">
        <v>965</v>
      </c>
      <c r="W5" s="102" t="s">
        <v>32</v>
      </c>
      <c r="X5" s="34"/>
      <c r="Y5" s="39">
        <f>DATE(YEAR('[1]Expired Contracts'!D705) + 3, MONTH('[1]Expired Contracts'!D705), DAY('[1]Expired Contracts'!D705))</f>
        <v>44440</v>
      </c>
      <c r="Z5" s="38">
        <f>(DATE(YEAR(E5) +6, MONTH(E5), DAY(E5)))</f>
        <v>47020</v>
      </c>
      <c r="AA5" s="34"/>
      <c r="AB5" s="34"/>
      <c r="AC5" s="38" t="s">
        <v>69</v>
      </c>
    </row>
    <row r="6" spans="1:183">
      <c r="A6" s="40" t="s">
        <v>597</v>
      </c>
      <c r="B6" s="40" t="s">
        <v>598</v>
      </c>
      <c r="C6" s="40" t="s">
        <v>599</v>
      </c>
      <c r="D6" s="41">
        <v>42979</v>
      </c>
      <c r="E6" s="41">
        <v>44075</v>
      </c>
      <c r="F6" s="40" t="s">
        <v>49</v>
      </c>
      <c r="G6" s="145">
        <v>44805</v>
      </c>
      <c r="H6" s="44" t="s">
        <v>442</v>
      </c>
      <c r="I6" s="10">
        <v>44606</v>
      </c>
      <c r="J6" s="45" t="s">
        <v>600</v>
      </c>
      <c r="K6" s="42" t="s">
        <v>44</v>
      </c>
      <c r="L6" s="46"/>
      <c r="M6" s="40" t="s">
        <v>37</v>
      </c>
      <c r="N6" s="40" t="s">
        <v>203</v>
      </c>
      <c r="O6" s="42" t="s">
        <v>397</v>
      </c>
      <c r="P6" s="42" t="s">
        <v>40</v>
      </c>
      <c r="Q6" s="127">
        <v>20000</v>
      </c>
      <c r="R6" s="127">
        <v>82886.880000000005</v>
      </c>
      <c r="S6" s="47">
        <v>0</v>
      </c>
      <c r="T6" s="42" t="s">
        <v>42</v>
      </c>
      <c r="U6" s="42" t="s">
        <v>43</v>
      </c>
      <c r="V6" s="42" t="s">
        <v>49</v>
      </c>
      <c r="W6" s="11" t="s">
        <v>601</v>
      </c>
      <c r="X6" s="10" t="s">
        <v>602</v>
      </c>
      <c r="Y6" s="49" t="s">
        <v>602</v>
      </c>
      <c r="Z6" s="11" t="s">
        <v>33</v>
      </c>
      <c r="AA6" s="11" t="s">
        <v>57</v>
      </c>
      <c r="AB6" s="11" t="s">
        <v>57</v>
      </c>
      <c r="AC6" s="11" t="s">
        <v>274</v>
      </c>
    </row>
    <row r="7" spans="1:183" ht="62">
      <c r="A7" s="40" t="s">
        <v>421</v>
      </c>
      <c r="B7" s="40" t="s">
        <v>422</v>
      </c>
      <c r="C7" s="40" t="s">
        <v>423</v>
      </c>
      <c r="D7" s="41">
        <v>43160</v>
      </c>
      <c r="E7" s="41">
        <v>45077</v>
      </c>
      <c r="F7" s="40" t="s">
        <v>57</v>
      </c>
      <c r="G7" s="43">
        <v>45077</v>
      </c>
      <c r="H7" s="75" t="s">
        <v>49</v>
      </c>
      <c r="I7" s="10">
        <v>44958</v>
      </c>
      <c r="J7" s="45" t="s">
        <v>424</v>
      </c>
      <c r="K7" s="42" t="s">
        <v>35</v>
      </c>
      <c r="L7" s="46" t="s">
        <v>425</v>
      </c>
      <c r="M7" s="40" t="s">
        <v>64</v>
      </c>
      <c r="N7" s="40" t="s">
        <v>180</v>
      </c>
      <c r="O7" s="56" t="s">
        <v>143</v>
      </c>
      <c r="P7" s="40" t="s">
        <v>67</v>
      </c>
      <c r="Q7" s="127">
        <v>50000</v>
      </c>
      <c r="R7" s="127">
        <v>241577.60000000001</v>
      </c>
      <c r="S7" s="55">
        <v>0</v>
      </c>
      <c r="T7" s="40" t="s">
        <v>42</v>
      </c>
      <c r="U7" s="40" t="s">
        <v>55</v>
      </c>
      <c r="V7" s="40" t="s">
        <v>49</v>
      </c>
      <c r="W7" s="29" t="s">
        <v>49</v>
      </c>
      <c r="X7" s="10">
        <f>DATE(YEAR(D7) + 3, MONTH(D7), DAY(D7))</f>
        <v>44256</v>
      </c>
      <c r="Y7" s="49">
        <f>DATE(YEAR(E7) + 6, MONTH(E7), DAY(E7))</f>
        <v>47269</v>
      </c>
      <c r="Z7" s="11" t="s">
        <v>33</v>
      </c>
      <c r="AA7" s="11" t="s">
        <v>44</v>
      </c>
      <c r="AB7" s="11" t="s">
        <v>33</v>
      </c>
      <c r="AC7" s="10" t="s">
        <v>136</v>
      </c>
      <c r="AE7" s="50"/>
      <c r="AF7" s="50"/>
      <c r="AG7" s="50"/>
      <c r="AH7" s="50"/>
      <c r="AI7" s="50"/>
      <c r="AJ7" s="50"/>
      <c r="AK7" s="50"/>
      <c r="AL7" s="50"/>
      <c r="AM7" s="50"/>
      <c r="AN7" s="50"/>
      <c r="AO7" s="50"/>
      <c r="AP7" s="51"/>
      <c r="AQ7" s="51"/>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row>
    <row r="8" spans="1:183" ht="93">
      <c r="A8" s="56" t="s">
        <v>510</v>
      </c>
      <c r="B8" s="56" t="s">
        <v>511</v>
      </c>
      <c r="C8" s="56" t="s">
        <v>512</v>
      </c>
      <c r="D8" s="132">
        <v>43191</v>
      </c>
      <c r="E8" s="146">
        <v>44574</v>
      </c>
      <c r="F8" s="56" t="s">
        <v>57</v>
      </c>
      <c r="G8" s="132">
        <v>44574</v>
      </c>
      <c r="H8" s="170" t="s">
        <v>32</v>
      </c>
      <c r="I8" s="10">
        <v>44501</v>
      </c>
      <c r="J8" s="234" t="s">
        <v>513</v>
      </c>
      <c r="K8" s="56" t="s">
        <v>44</v>
      </c>
      <c r="L8" s="223" t="s">
        <v>514</v>
      </c>
      <c r="M8" s="40" t="s">
        <v>64</v>
      </c>
      <c r="N8" s="56" t="s">
        <v>203</v>
      </c>
      <c r="O8" s="58" t="s">
        <v>204</v>
      </c>
      <c r="P8" s="56" t="s">
        <v>40</v>
      </c>
      <c r="Q8" s="13">
        <v>37500</v>
      </c>
      <c r="R8" s="13">
        <v>144144</v>
      </c>
      <c r="S8" s="55">
        <v>0</v>
      </c>
      <c r="T8" s="56" t="s">
        <v>79</v>
      </c>
      <c r="U8" s="40" t="s">
        <v>55</v>
      </c>
      <c r="V8" s="56" t="s">
        <v>32</v>
      </c>
      <c r="W8" s="11" t="s">
        <v>33</v>
      </c>
      <c r="X8" s="10">
        <f>DATE(YEAR(D8) + 3, MONTH(D8), DAY(D8))</f>
        <v>44287</v>
      </c>
      <c r="Y8" s="49">
        <f>DATE(YEAR(E8) + 3, MONTH(E8), DAY(E8))</f>
        <v>45670</v>
      </c>
      <c r="Z8" s="11" t="s">
        <v>33</v>
      </c>
      <c r="AA8" s="11" t="s">
        <v>44</v>
      </c>
      <c r="AB8" s="11" t="s">
        <v>33</v>
      </c>
      <c r="AC8" s="10" t="s">
        <v>274</v>
      </c>
    </row>
    <row r="9" spans="1:183" ht="84" customHeight="1">
      <c r="A9" s="42" t="s">
        <v>900</v>
      </c>
      <c r="B9" s="40" t="s">
        <v>901</v>
      </c>
      <c r="C9" s="40" t="s">
        <v>902</v>
      </c>
      <c r="D9" s="82">
        <v>43191</v>
      </c>
      <c r="E9" s="72">
        <v>44286</v>
      </c>
      <c r="F9" s="42" t="s">
        <v>57</v>
      </c>
      <c r="G9" s="49">
        <v>45016</v>
      </c>
      <c r="H9" s="44" t="s">
        <v>32</v>
      </c>
      <c r="I9" s="11" t="s">
        <v>33</v>
      </c>
      <c r="J9" s="83" t="s">
        <v>903</v>
      </c>
      <c r="K9" s="42" t="s">
        <v>44</v>
      </c>
      <c r="L9" s="46" t="s">
        <v>904</v>
      </c>
      <c r="M9" s="40" t="s">
        <v>37</v>
      </c>
      <c r="N9" s="42" t="s">
        <v>234</v>
      </c>
      <c r="O9" s="42" t="s">
        <v>143</v>
      </c>
      <c r="P9" s="42" t="s">
        <v>67</v>
      </c>
      <c r="Q9" s="13">
        <v>2000</v>
      </c>
      <c r="R9" s="13">
        <v>10000</v>
      </c>
      <c r="S9" s="47">
        <v>0</v>
      </c>
      <c r="T9" s="42" t="s">
        <v>88</v>
      </c>
      <c r="U9" s="40" t="s">
        <v>55</v>
      </c>
      <c r="V9" s="42" t="s">
        <v>32</v>
      </c>
      <c r="W9" s="11" t="s">
        <v>33</v>
      </c>
      <c r="X9" s="10">
        <f>DATE(YEAR(D9) + 3, MONTH(D9), DAY(D9))</f>
        <v>44287</v>
      </c>
      <c r="Y9" s="49">
        <f>DATE(YEAR(E9) + 3, MONTH(E9), DAY(E9))</f>
        <v>45382</v>
      </c>
      <c r="Z9" s="11" t="s">
        <v>33</v>
      </c>
      <c r="AA9" s="11" t="s">
        <v>44</v>
      </c>
      <c r="AB9" s="11" t="s">
        <v>33</v>
      </c>
      <c r="AC9" s="11" t="s">
        <v>45</v>
      </c>
    </row>
    <row r="10" spans="1:183" ht="31">
      <c r="A10" s="42" t="s">
        <v>268</v>
      </c>
      <c r="B10" s="40" t="s">
        <v>269</v>
      </c>
      <c r="C10" s="42" t="s">
        <v>270</v>
      </c>
      <c r="D10" s="82">
        <v>43356</v>
      </c>
      <c r="E10" s="82">
        <v>45181</v>
      </c>
      <c r="F10" s="42" t="s">
        <v>44</v>
      </c>
      <c r="G10" s="82">
        <v>45181</v>
      </c>
      <c r="H10" s="44" t="s">
        <v>32</v>
      </c>
      <c r="I10" s="10">
        <f>D10+912</f>
        <v>44268</v>
      </c>
      <c r="J10" s="7" t="s">
        <v>271</v>
      </c>
      <c r="K10" s="42" t="s">
        <v>44</v>
      </c>
      <c r="L10" s="46" t="s">
        <v>272</v>
      </c>
      <c r="M10" s="40" t="s">
        <v>64</v>
      </c>
      <c r="N10" s="42" t="s">
        <v>273</v>
      </c>
      <c r="O10" s="74" t="s">
        <v>143</v>
      </c>
      <c r="P10" s="42" t="s">
        <v>67</v>
      </c>
      <c r="Q10" s="13">
        <v>40000</v>
      </c>
      <c r="R10" s="13">
        <v>1231731</v>
      </c>
      <c r="S10" s="55">
        <v>0</v>
      </c>
      <c r="T10" s="42" t="s">
        <v>42</v>
      </c>
      <c r="U10" s="40" t="s">
        <v>55</v>
      </c>
      <c r="V10" s="42" t="s">
        <v>32</v>
      </c>
      <c r="W10" s="11" t="s">
        <v>33</v>
      </c>
      <c r="X10" s="10">
        <f>DATE(YEAR(D10) + 3, MONTH(D10), DAY(D10))</f>
        <v>44452</v>
      </c>
      <c r="Y10" s="49">
        <f>DATE(YEAR(E10) + 3, MONTH(E10), DAY(E10))</f>
        <v>46277</v>
      </c>
      <c r="Z10" s="11" t="s">
        <v>33</v>
      </c>
      <c r="AA10" s="11" t="s">
        <v>44</v>
      </c>
      <c r="AB10" s="11" t="s">
        <v>33</v>
      </c>
      <c r="AC10" s="11" t="s">
        <v>274</v>
      </c>
    </row>
    <row r="11" spans="1:183" ht="46.5">
      <c r="A11" s="8" t="s">
        <v>685</v>
      </c>
      <c r="B11" s="8" t="s">
        <v>686</v>
      </c>
      <c r="C11" s="8" t="s">
        <v>687</v>
      </c>
      <c r="D11" s="27">
        <v>43530</v>
      </c>
      <c r="E11" s="9">
        <v>44260</v>
      </c>
      <c r="F11" s="8" t="s">
        <v>57</v>
      </c>
      <c r="G11" s="9">
        <v>44990</v>
      </c>
      <c r="H11" s="8" t="s">
        <v>49</v>
      </c>
      <c r="I11" s="11" t="s">
        <v>33</v>
      </c>
      <c r="J11" s="8" t="s">
        <v>688</v>
      </c>
      <c r="K11" s="8" t="s">
        <v>44</v>
      </c>
      <c r="L11" s="8" t="s">
        <v>689</v>
      </c>
      <c r="M11" s="8" t="s">
        <v>37</v>
      </c>
      <c r="N11" s="8" t="s">
        <v>690</v>
      </c>
      <c r="O11" s="124" t="s">
        <v>196</v>
      </c>
      <c r="P11" s="8" t="s">
        <v>40</v>
      </c>
      <c r="Q11" s="13">
        <v>22500</v>
      </c>
      <c r="R11" s="13">
        <v>45000</v>
      </c>
      <c r="S11" s="28">
        <v>0</v>
      </c>
      <c r="T11" s="29" t="s">
        <v>42</v>
      </c>
      <c r="U11" s="8" t="s">
        <v>55</v>
      </c>
      <c r="V11" s="29" t="s">
        <v>49</v>
      </c>
      <c r="W11" s="11" t="s">
        <v>33</v>
      </c>
      <c r="X11" s="10">
        <f>DATE(YEAR(D11) + 3, MONTH(D11), DAY(D11))</f>
        <v>44626</v>
      </c>
      <c r="Y11" s="10">
        <f>DATE(YEAR(E11) + 3, MONTH(E11), DAY(E11))</f>
        <v>45356</v>
      </c>
      <c r="Z11" s="11" t="s">
        <v>33</v>
      </c>
      <c r="AA11" s="10" t="s">
        <v>57</v>
      </c>
      <c r="AB11" s="10" t="s">
        <v>57</v>
      </c>
      <c r="AC11" s="10" t="s">
        <v>45</v>
      </c>
    </row>
    <row r="12" spans="1:183">
      <c r="A12" s="11" t="s">
        <v>828</v>
      </c>
      <c r="B12" s="8" t="s">
        <v>829</v>
      </c>
      <c r="C12" s="29" t="s">
        <v>829</v>
      </c>
      <c r="D12" s="27">
        <v>43556</v>
      </c>
      <c r="E12" s="27">
        <v>44651</v>
      </c>
      <c r="F12" s="11" t="s">
        <v>44</v>
      </c>
      <c r="G12" s="27">
        <v>44651</v>
      </c>
      <c r="H12" s="29" t="s">
        <v>49</v>
      </c>
      <c r="I12" s="11" t="s">
        <v>33</v>
      </c>
      <c r="J12" s="8" t="s">
        <v>830</v>
      </c>
      <c r="K12" s="29" t="s">
        <v>35</v>
      </c>
      <c r="L12" s="171" t="s">
        <v>831</v>
      </c>
      <c r="M12" s="8" t="s">
        <v>37</v>
      </c>
      <c r="N12" s="8" t="s">
        <v>832</v>
      </c>
      <c r="O12" s="8" t="s">
        <v>204</v>
      </c>
      <c r="P12" s="8" t="s">
        <v>67</v>
      </c>
      <c r="Q12" s="13">
        <v>5250</v>
      </c>
      <c r="R12" s="13">
        <v>21000</v>
      </c>
      <c r="S12" s="28">
        <v>0</v>
      </c>
      <c r="T12" s="29" t="s">
        <v>79</v>
      </c>
      <c r="U12" s="8" t="s">
        <v>55</v>
      </c>
      <c r="V12" s="29" t="s">
        <v>32</v>
      </c>
      <c r="W12" s="11" t="s">
        <v>33</v>
      </c>
      <c r="X12" s="10">
        <f>DATE(YEAR(D12) + 3, MONTH(D12), DAY(D12))</f>
        <v>44652</v>
      </c>
      <c r="Y12" s="10">
        <f>DATE(YEAR(E12) + 3, MONTH(E12), DAY(E12))</f>
        <v>45747</v>
      </c>
      <c r="Z12" s="11" t="s">
        <v>44</v>
      </c>
      <c r="AA12" s="11" t="s">
        <v>44</v>
      </c>
      <c r="AB12" s="11" t="s">
        <v>33</v>
      </c>
      <c r="AC12" s="29" t="s">
        <v>274</v>
      </c>
    </row>
    <row r="13" spans="1:183">
      <c r="A13" s="34" t="s">
        <v>930</v>
      </c>
      <c r="B13" s="31" t="s">
        <v>931</v>
      </c>
      <c r="C13" s="81" t="s">
        <v>932</v>
      </c>
      <c r="D13" s="39">
        <v>43556</v>
      </c>
      <c r="E13" s="39">
        <v>44651</v>
      </c>
      <c r="F13" s="103" t="s">
        <v>44</v>
      </c>
      <c r="G13" s="39">
        <v>44651</v>
      </c>
      <c r="H13" s="235" t="s">
        <v>49</v>
      </c>
      <c r="I13" s="34" t="s">
        <v>33</v>
      </c>
      <c r="J13" s="63" t="s">
        <v>933</v>
      </c>
      <c r="K13" s="81" t="s">
        <v>35</v>
      </c>
      <c r="L13" s="236" t="s">
        <v>934</v>
      </c>
      <c r="M13" s="31" t="s">
        <v>37</v>
      </c>
      <c r="N13" s="103" t="s">
        <v>648</v>
      </c>
      <c r="O13" s="58" t="s">
        <v>204</v>
      </c>
      <c r="P13" s="58" t="s">
        <v>40</v>
      </c>
      <c r="Q13" s="100">
        <v>4330.13</v>
      </c>
      <c r="R13" s="100">
        <v>8660.26</v>
      </c>
      <c r="S13" s="80">
        <v>0</v>
      </c>
      <c r="T13" s="102" t="s">
        <v>79</v>
      </c>
      <c r="U13" s="31" t="s">
        <v>55</v>
      </c>
      <c r="V13" s="81" t="s">
        <v>32</v>
      </c>
      <c r="W13" s="34" t="s">
        <v>33</v>
      </c>
      <c r="X13" s="38">
        <f>DATE(YEAR(D13) + 3, MONTH(D13), DAY(D13))</f>
        <v>44652</v>
      </c>
      <c r="Y13" s="39">
        <f>DATE(YEAR(E13) + 3, MONTH(E13), DAY(E13))</f>
        <v>45747</v>
      </c>
      <c r="Z13" s="34" t="s">
        <v>44</v>
      </c>
      <c r="AA13" s="34" t="s">
        <v>44</v>
      </c>
      <c r="AB13" s="34" t="s">
        <v>33</v>
      </c>
      <c r="AC13" s="102" t="s">
        <v>274</v>
      </c>
    </row>
    <row r="14" spans="1:183" ht="46.5">
      <c r="A14" s="74" t="s">
        <v>300</v>
      </c>
      <c r="B14" s="64" t="s">
        <v>301</v>
      </c>
      <c r="C14" s="64" t="s">
        <v>302</v>
      </c>
      <c r="D14" s="87">
        <v>43604</v>
      </c>
      <c r="E14" s="87">
        <v>44695</v>
      </c>
      <c r="F14" s="85" t="s">
        <v>44</v>
      </c>
      <c r="G14" s="88">
        <v>44695</v>
      </c>
      <c r="H14" s="89" t="s">
        <v>49</v>
      </c>
      <c r="I14" s="11">
        <v>44587</v>
      </c>
      <c r="J14" s="237" t="s">
        <v>303</v>
      </c>
      <c r="K14" s="85"/>
      <c r="L14" s="156"/>
      <c r="M14" s="64" t="s">
        <v>64</v>
      </c>
      <c r="N14" s="85" t="s">
        <v>304</v>
      </c>
      <c r="O14" s="85" t="s">
        <v>262</v>
      </c>
      <c r="P14" s="53" t="s">
        <v>67</v>
      </c>
      <c r="Q14" s="13">
        <v>259067</v>
      </c>
      <c r="R14" s="13">
        <v>777201</v>
      </c>
      <c r="S14" s="91">
        <v>0</v>
      </c>
      <c r="T14" s="74" t="s">
        <v>42</v>
      </c>
      <c r="U14" s="64" t="s">
        <v>55</v>
      </c>
      <c r="V14" s="85" t="s">
        <v>32</v>
      </c>
      <c r="W14" s="84" t="s">
        <v>33</v>
      </c>
      <c r="X14" s="69">
        <f>DATE(YEAR(D14) + 3, MONTH(D14), DAY(D14))</f>
        <v>44700</v>
      </c>
      <c r="Y14" s="70">
        <f>DATE(YEAR(E14) + 3, MONTH(E14), DAY(E14))</f>
        <v>45791</v>
      </c>
      <c r="Z14" s="74" t="s">
        <v>33</v>
      </c>
      <c r="AA14" s="74" t="s">
        <v>44</v>
      </c>
      <c r="AB14" s="74" t="s">
        <v>33</v>
      </c>
      <c r="AC14" s="74"/>
    </row>
    <row r="15" spans="1:183" ht="62">
      <c r="A15" s="64" t="s">
        <v>433</v>
      </c>
      <c r="B15" s="64" t="s">
        <v>434</v>
      </c>
      <c r="C15" s="64" t="s">
        <v>435</v>
      </c>
      <c r="D15" s="154">
        <v>43626</v>
      </c>
      <c r="E15" s="65">
        <v>45078</v>
      </c>
      <c r="F15" s="64" t="s">
        <v>44</v>
      </c>
      <c r="G15" s="65">
        <v>45078</v>
      </c>
      <c r="H15" s="71" t="s">
        <v>32</v>
      </c>
      <c r="I15" s="10">
        <f>D15+1095</f>
        <v>44721</v>
      </c>
      <c r="J15" s="90" t="s">
        <v>436</v>
      </c>
      <c r="K15" s="64" t="s">
        <v>44</v>
      </c>
      <c r="L15" s="92" t="s">
        <v>437</v>
      </c>
      <c r="M15" s="64" t="s">
        <v>64</v>
      </c>
      <c r="N15" s="15" t="s">
        <v>438</v>
      </c>
      <c r="O15" s="40" t="s">
        <v>154</v>
      </c>
      <c r="P15" s="64" t="s">
        <v>155</v>
      </c>
      <c r="Q15" s="13">
        <v>100000</v>
      </c>
      <c r="R15" s="13">
        <v>225000</v>
      </c>
      <c r="S15" s="86">
        <v>0</v>
      </c>
      <c r="T15" s="94" t="s">
        <v>42</v>
      </c>
      <c r="U15" s="64" t="s">
        <v>55</v>
      </c>
      <c r="V15" s="115" t="s">
        <v>32</v>
      </c>
      <c r="W15" s="74" t="s">
        <v>33</v>
      </c>
      <c r="X15" s="69">
        <f>DATE(YEAR(D17) + 3, MONTH(D17), DAY(D17))</f>
        <v>44743</v>
      </c>
      <c r="Y15" s="70">
        <f>DATE(YEAR(E15) + 3, MONTH(E15), DAY(E15))</f>
        <v>46174</v>
      </c>
      <c r="Z15" s="74" t="s">
        <v>33</v>
      </c>
      <c r="AA15" s="74" t="s">
        <v>44</v>
      </c>
      <c r="AB15" s="74" t="s">
        <v>33</v>
      </c>
      <c r="AC15" s="238" t="s">
        <v>45</v>
      </c>
    </row>
    <row r="16" spans="1:183" ht="46.5">
      <c r="A16" s="8" t="s">
        <v>439</v>
      </c>
      <c r="B16" s="8" t="s">
        <v>440</v>
      </c>
      <c r="C16" s="8" t="s">
        <v>441</v>
      </c>
      <c r="D16" s="27">
        <v>43647</v>
      </c>
      <c r="E16" s="9">
        <v>45439</v>
      </c>
      <c r="F16" s="8" t="s">
        <v>57</v>
      </c>
      <c r="G16" s="9">
        <v>45439</v>
      </c>
      <c r="H16" s="75" t="s">
        <v>442</v>
      </c>
      <c r="I16" s="10">
        <v>44958</v>
      </c>
      <c r="J16" s="76" t="s">
        <v>443</v>
      </c>
      <c r="K16" s="8" t="s">
        <v>44</v>
      </c>
      <c r="L16" s="95" t="s">
        <v>444</v>
      </c>
      <c r="M16" s="8" t="s">
        <v>51</v>
      </c>
      <c r="N16" s="8" t="s">
        <v>180</v>
      </c>
      <c r="O16" s="94" t="s">
        <v>143</v>
      </c>
      <c r="P16" s="8" t="s">
        <v>67</v>
      </c>
      <c r="Q16" s="13">
        <v>33000</v>
      </c>
      <c r="R16" s="13">
        <v>216160</v>
      </c>
      <c r="S16" s="28">
        <v>0</v>
      </c>
      <c r="T16" s="29" t="s">
        <v>42</v>
      </c>
      <c r="U16" s="8" t="s">
        <v>55</v>
      </c>
      <c r="V16" s="29" t="s">
        <v>49</v>
      </c>
      <c r="W16" s="11" t="s">
        <v>33</v>
      </c>
      <c r="X16" s="10">
        <f>DATE(YEAR(D16) + 3, MONTH(D16), DAY(D16))</f>
        <v>44743</v>
      </c>
      <c r="Y16" s="10">
        <f>DATE(YEAR(E16) + 3, MONTH(E16), DAY(E16))</f>
        <v>46534</v>
      </c>
      <c r="Z16" s="11" t="s">
        <v>33</v>
      </c>
      <c r="AA16" s="11" t="s">
        <v>57</v>
      </c>
      <c r="AB16" s="11" t="s">
        <v>57</v>
      </c>
      <c r="AC16" s="10" t="s">
        <v>136</v>
      </c>
    </row>
    <row r="17" spans="1:29">
      <c r="A17" s="11" t="s">
        <v>872</v>
      </c>
      <c r="B17" s="8" t="s">
        <v>873</v>
      </c>
      <c r="C17" s="11" t="s">
        <v>873</v>
      </c>
      <c r="D17" s="72">
        <v>43647</v>
      </c>
      <c r="E17" s="72">
        <v>45107</v>
      </c>
      <c r="F17" s="11" t="s">
        <v>44</v>
      </c>
      <c r="G17" s="72">
        <v>45473</v>
      </c>
      <c r="H17" s="44" t="s">
        <v>32</v>
      </c>
      <c r="I17" s="11" t="s">
        <v>33</v>
      </c>
      <c r="J17" s="73" t="s">
        <v>874</v>
      </c>
      <c r="K17" s="11" t="s">
        <v>44</v>
      </c>
      <c r="L17" s="11" t="s">
        <v>875</v>
      </c>
      <c r="M17" s="8" t="s">
        <v>37</v>
      </c>
      <c r="N17" s="11" t="s">
        <v>234</v>
      </c>
      <c r="O17" s="11" t="s">
        <v>143</v>
      </c>
      <c r="P17" s="11" t="s">
        <v>67</v>
      </c>
      <c r="Q17" s="13">
        <v>6000</v>
      </c>
      <c r="R17" s="13">
        <v>17000</v>
      </c>
      <c r="S17" s="14">
        <v>0</v>
      </c>
      <c r="T17" s="11" t="s">
        <v>88</v>
      </c>
      <c r="U17" s="8" t="s">
        <v>55</v>
      </c>
      <c r="V17" s="11" t="s">
        <v>32</v>
      </c>
      <c r="W17" s="11" t="s">
        <v>33</v>
      </c>
      <c r="X17" s="10">
        <f>DATE(YEAR(D17) + 3, MONTH(D17), DAY(D17))</f>
        <v>44743</v>
      </c>
      <c r="Y17" s="10">
        <f>DATE(YEAR(E17) + 3, MONTH(E17), DAY(E17))</f>
        <v>46203</v>
      </c>
      <c r="Z17" s="11" t="s">
        <v>33</v>
      </c>
      <c r="AA17" s="11" t="s">
        <v>44</v>
      </c>
      <c r="AB17" s="11" t="s">
        <v>33</v>
      </c>
      <c r="AC17" s="10" t="s">
        <v>45</v>
      </c>
    </row>
    <row r="18" spans="1:29" ht="46.5">
      <c r="A18" s="30" t="s">
        <v>945</v>
      </c>
      <c r="B18" s="31" t="s">
        <v>946</v>
      </c>
      <c r="C18" s="31" t="s">
        <v>947</v>
      </c>
      <c r="D18" s="39">
        <v>43678</v>
      </c>
      <c r="E18" s="39">
        <v>44742</v>
      </c>
      <c r="F18" s="30" t="s">
        <v>44</v>
      </c>
      <c r="G18" s="39">
        <v>44742</v>
      </c>
      <c r="H18" s="33" t="s">
        <v>32</v>
      </c>
      <c r="I18" s="11" t="s">
        <v>33</v>
      </c>
      <c r="J18" s="35" t="s">
        <v>948</v>
      </c>
      <c r="K18" s="34" t="s">
        <v>44</v>
      </c>
      <c r="L18" s="7" t="s">
        <v>949</v>
      </c>
      <c r="M18" s="31" t="s">
        <v>37</v>
      </c>
      <c r="N18" s="30" t="s">
        <v>234</v>
      </c>
      <c r="O18" s="30" t="s">
        <v>143</v>
      </c>
      <c r="P18" s="30" t="s">
        <v>67</v>
      </c>
      <c r="Q18" s="13">
        <v>2000</v>
      </c>
      <c r="R18" s="13">
        <v>6000</v>
      </c>
      <c r="S18" s="36">
        <v>0</v>
      </c>
      <c r="T18" s="30" t="s">
        <v>88</v>
      </c>
      <c r="U18" s="31" t="s">
        <v>55</v>
      </c>
      <c r="V18" s="30" t="s">
        <v>32</v>
      </c>
      <c r="W18" s="34" t="s">
        <v>33</v>
      </c>
      <c r="X18" s="38">
        <f>DATE(YEAR(D18) + 3, MONTH(D18), DAY(D18))</f>
        <v>44774</v>
      </c>
      <c r="Y18" s="39">
        <f>DATE(YEAR(E18) + 3, MONTH(E18), DAY(E18))</f>
        <v>45838</v>
      </c>
      <c r="Z18" s="34" t="s">
        <v>33</v>
      </c>
      <c r="AA18" s="34" t="s">
        <v>44</v>
      </c>
      <c r="AB18" s="34" t="s">
        <v>33</v>
      </c>
      <c r="AC18" s="38" t="s">
        <v>45</v>
      </c>
    </row>
    <row r="19" spans="1:29" ht="62">
      <c r="A19" s="31" t="s">
        <v>311</v>
      </c>
      <c r="B19" s="31" t="s">
        <v>312</v>
      </c>
      <c r="C19" s="31" t="s">
        <v>313</v>
      </c>
      <c r="D19" s="78">
        <v>43689</v>
      </c>
      <c r="E19" s="59">
        <v>44784</v>
      </c>
      <c r="F19" s="31" t="s">
        <v>314</v>
      </c>
      <c r="G19" s="59">
        <v>45149</v>
      </c>
      <c r="H19" s="61" t="s">
        <v>49</v>
      </c>
      <c r="I19" s="10">
        <f>D19+912</f>
        <v>44601</v>
      </c>
      <c r="J19" s="63" t="s">
        <v>315</v>
      </c>
      <c r="K19" s="58" t="s">
        <v>44</v>
      </c>
      <c r="L19" s="79" t="s">
        <v>316</v>
      </c>
      <c r="M19" s="63" t="s">
        <v>64</v>
      </c>
      <c r="N19" s="31" t="s">
        <v>317</v>
      </c>
      <c r="O19" s="31" t="s">
        <v>318</v>
      </c>
      <c r="P19" s="31" t="s">
        <v>119</v>
      </c>
      <c r="Q19" s="13">
        <v>150000</v>
      </c>
      <c r="R19" s="13">
        <v>700000</v>
      </c>
      <c r="S19" s="80">
        <v>0</v>
      </c>
      <c r="T19" s="81" t="s">
        <v>42</v>
      </c>
      <c r="U19" s="31" t="s">
        <v>55</v>
      </c>
      <c r="V19" s="239" t="s">
        <v>49</v>
      </c>
      <c r="W19" s="34" t="s">
        <v>33</v>
      </c>
      <c r="X19" s="38">
        <f>DATE(YEAR(D19) + 3, MONTH(D19), DAY(D19))</f>
        <v>44785</v>
      </c>
      <c r="Y19" s="39">
        <f>DATE(YEAR(E19) + 6, MONTH(E19), DAY(E19))</f>
        <v>46976</v>
      </c>
      <c r="Z19" s="34" t="s">
        <v>33</v>
      </c>
      <c r="AA19" s="34" t="s">
        <v>57</v>
      </c>
      <c r="AB19" s="34" t="s">
        <v>57</v>
      </c>
      <c r="AC19" s="38" t="s">
        <v>310</v>
      </c>
    </row>
    <row r="20" spans="1:29" ht="31">
      <c r="A20" s="40" t="s">
        <v>163</v>
      </c>
      <c r="B20" s="40" t="s">
        <v>164</v>
      </c>
      <c r="C20" s="40" t="s">
        <v>165</v>
      </c>
      <c r="D20" s="41">
        <v>43710</v>
      </c>
      <c r="E20" s="41">
        <v>45016</v>
      </c>
      <c r="F20" s="40" t="s">
        <v>44</v>
      </c>
      <c r="G20" s="41">
        <v>45016</v>
      </c>
      <c r="H20" s="75" t="s">
        <v>49</v>
      </c>
      <c r="I20" s="9">
        <v>44942</v>
      </c>
      <c r="J20" s="45" t="s">
        <v>166</v>
      </c>
      <c r="K20" s="11" t="s">
        <v>44</v>
      </c>
      <c r="L20" s="8"/>
      <c r="M20" s="45" t="s">
        <v>51</v>
      </c>
      <c r="N20" s="40"/>
      <c r="O20" s="40" t="s">
        <v>143</v>
      </c>
      <c r="P20" s="40" t="s">
        <v>67</v>
      </c>
      <c r="Q20" s="13">
        <v>1250000</v>
      </c>
      <c r="R20" s="13">
        <v>5000000</v>
      </c>
      <c r="S20" s="55">
        <v>0</v>
      </c>
      <c r="T20" s="40" t="s">
        <v>42</v>
      </c>
      <c r="U20" s="40" t="s">
        <v>55</v>
      </c>
      <c r="V20" s="11" t="s">
        <v>49</v>
      </c>
      <c r="W20" s="11" t="s">
        <v>33</v>
      </c>
      <c r="X20" s="10">
        <f>DATE(YEAR(D20) + 3, MONTH(D20), DAY(D20))</f>
        <v>44806</v>
      </c>
      <c r="Y20" s="10">
        <f>DATE(YEAR(E20) + 3, MONTH(E20), DAY(E20))</f>
        <v>46112</v>
      </c>
      <c r="Z20" s="10" t="s">
        <v>33</v>
      </c>
      <c r="AA20" s="11" t="s">
        <v>44</v>
      </c>
      <c r="AB20" s="11" t="s">
        <v>33</v>
      </c>
      <c r="AC20" s="10" t="s">
        <v>136</v>
      </c>
    </row>
    <row r="21" spans="1:29" ht="46.5">
      <c r="A21" s="64" t="s">
        <v>502</v>
      </c>
      <c r="B21" s="64" t="s">
        <v>503</v>
      </c>
      <c r="C21" s="64" t="s">
        <v>504</v>
      </c>
      <c r="D21" s="154">
        <v>43770</v>
      </c>
      <c r="E21" s="65" t="s">
        <v>505</v>
      </c>
      <c r="F21" s="64" t="s">
        <v>57</v>
      </c>
      <c r="G21" s="66" t="s">
        <v>506</v>
      </c>
      <c r="H21" s="67" t="s">
        <v>49</v>
      </c>
      <c r="I21" s="11" t="s">
        <v>33</v>
      </c>
      <c r="J21" s="68" t="s">
        <v>507</v>
      </c>
      <c r="K21" s="64" t="s">
        <v>44</v>
      </c>
      <c r="L21" s="98" t="s">
        <v>508</v>
      </c>
      <c r="M21" s="64" t="s">
        <v>37</v>
      </c>
      <c r="N21" s="64" t="s">
        <v>475</v>
      </c>
      <c r="O21" s="64" t="s">
        <v>143</v>
      </c>
      <c r="P21" s="64" t="s">
        <v>67</v>
      </c>
      <c r="Q21" s="13">
        <v>36816</v>
      </c>
      <c r="R21" s="13">
        <v>147264</v>
      </c>
      <c r="S21" s="86">
        <v>0</v>
      </c>
      <c r="T21" s="64" t="s">
        <v>42</v>
      </c>
      <c r="U21" s="64" t="s">
        <v>55</v>
      </c>
      <c r="V21" s="94" t="s">
        <v>49</v>
      </c>
      <c r="W21" s="64" t="s">
        <v>509</v>
      </c>
      <c r="X21" s="69">
        <f>DATE(YEAR(D21) + 3, MONTH(D21), DAY(D21))</f>
        <v>44866</v>
      </c>
      <c r="Y21" s="69" t="e">
        <f>DATE(YEAR(E21) + 3, MONTH(E21), DAY(E21))</f>
        <v>#VALUE!</v>
      </c>
      <c r="Z21" s="74" t="s">
        <v>33</v>
      </c>
      <c r="AA21" s="74" t="s">
        <v>57</v>
      </c>
      <c r="AB21" s="74" t="s">
        <v>57</v>
      </c>
      <c r="AC21" s="69" t="s">
        <v>45</v>
      </c>
    </row>
    <row r="22" spans="1:29" ht="46.5">
      <c r="A22" s="64" t="s">
        <v>59</v>
      </c>
      <c r="B22" s="64" t="s">
        <v>60</v>
      </c>
      <c r="C22" s="64" t="s">
        <v>61</v>
      </c>
      <c r="D22" s="154">
        <v>43815</v>
      </c>
      <c r="E22" s="65">
        <v>46372</v>
      </c>
      <c r="F22" s="64" t="s">
        <v>44</v>
      </c>
      <c r="G22" s="66">
        <v>46372</v>
      </c>
      <c r="H22" s="67" t="s">
        <v>32</v>
      </c>
      <c r="I22" s="10">
        <f>D22+730</f>
        <v>44545</v>
      </c>
      <c r="J22" s="68" t="s">
        <v>62</v>
      </c>
      <c r="K22" s="85" t="s">
        <v>44</v>
      </c>
      <c r="L22" s="232" t="s">
        <v>63</v>
      </c>
      <c r="M22" s="64" t="s">
        <v>64</v>
      </c>
      <c r="N22" s="64" t="s">
        <v>65</v>
      </c>
      <c r="O22" s="64" t="s">
        <v>66</v>
      </c>
      <c r="P22" s="64" t="s">
        <v>67</v>
      </c>
      <c r="Q22" s="13">
        <v>688655</v>
      </c>
      <c r="R22" s="13" t="s">
        <v>68</v>
      </c>
      <c r="S22" s="86">
        <v>0</v>
      </c>
      <c r="T22" s="115" t="s">
        <v>42</v>
      </c>
      <c r="U22" s="64" t="s">
        <v>55</v>
      </c>
      <c r="V22" s="94" t="s">
        <v>32</v>
      </c>
      <c r="W22" s="85" t="s">
        <v>33</v>
      </c>
      <c r="X22" s="69">
        <f>DATE(YEAR(D22) + 3, MONTH(D22), DAY(D22))</f>
        <v>44911</v>
      </c>
      <c r="Y22" s="69">
        <f>DATE(YEAR(E22) + 3, MONTH(E22), DAY(E22))</f>
        <v>47468</v>
      </c>
      <c r="Z22" s="74" t="s">
        <v>33</v>
      </c>
      <c r="AA22" s="74" t="s">
        <v>57</v>
      </c>
      <c r="AB22" s="74" t="s">
        <v>57</v>
      </c>
      <c r="AC22" s="69" t="s">
        <v>69</v>
      </c>
    </row>
    <row r="23" spans="1:29" ht="31">
      <c r="A23" s="64" t="s">
        <v>486</v>
      </c>
      <c r="B23" s="64" t="s">
        <v>487</v>
      </c>
      <c r="C23" s="64" t="s">
        <v>488</v>
      </c>
      <c r="D23" s="154">
        <v>43831</v>
      </c>
      <c r="E23" s="65">
        <v>44926</v>
      </c>
      <c r="F23" s="64" t="s">
        <v>49</v>
      </c>
      <c r="G23" s="65">
        <v>45657</v>
      </c>
      <c r="H23" s="67" t="s">
        <v>32</v>
      </c>
      <c r="I23" s="69">
        <v>44743</v>
      </c>
      <c r="J23" s="68" t="s">
        <v>489</v>
      </c>
      <c r="K23" s="64" t="s">
        <v>35</v>
      </c>
      <c r="L23" s="92" t="s">
        <v>490</v>
      </c>
      <c r="M23" s="64" t="s">
        <v>64</v>
      </c>
      <c r="N23" s="64" t="s">
        <v>234</v>
      </c>
      <c r="O23" s="94" t="s">
        <v>143</v>
      </c>
      <c r="P23" s="64" t="s">
        <v>67</v>
      </c>
      <c r="Q23" s="93">
        <v>40000</v>
      </c>
      <c r="R23" s="93">
        <v>160000</v>
      </c>
      <c r="S23" s="86">
        <v>0</v>
      </c>
      <c r="T23" s="64" t="s">
        <v>42</v>
      </c>
      <c r="U23" s="64" t="s">
        <v>55</v>
      </c>
      <c r="V23" s="94" t="s">
        <v>32</v>
      </c>
      <c r="W23" s="74" t="s">
        <v>33</v>
      </c>
      <c r="X23" s="69">
        <f>DATE(YEAR(D23) + 3, MONTH(D23), DAY(D23))</f>
        <v>44927</v>
      </c>
      <c r="Y23" s="70">
        <f>DATE(YEAR(E23) + 3, MONTH(E23), DAY(E23))</f>
        <v>46022</v>
      </c>
      <c r="Z23" s="74" t="s">
        <v>33</v>
      </c>
      <c r="AA23" s="74" t="s">
        <v>44</v>
      </c>
      <c r="AB23" s="74" t="s">
        <v>33</v>
      </c>
      <c r="AC23" s="69" t="s">
        <v>45</v>
      </c>
    </row>
    <row r="24" spans="1:29" ht="46.5">
      <c r="A24" s="8" t="s">
        <v>351</v>
      </c>
      <c r="B24" s="8" t="s">
        <v>352</v>
      </c>
      <c r="C24" s="8" t="s">
        <v>353</v>
      </c>
      <c r="D24" s="9">
        <v>43843</v>
      </c>
      <c r="E24" s="10">
        <v>45303</v>
      </c>
      <c r="F24" s="8" t="s">
        <v>44</v>
      </c>
      <c r="G24" s="10">
        <v>45303</v>
      </c>
      <c r="H24" s="11" t="s">
        <v>32</v>
      </c>
      <c r="I24" s="10">
        <f>D24+730</f>
        <v>44573</v>
      </c>
      <c r="J24" s="8" t="s">
        <v>354</v>
      </c>
      <c r="K24" s="8" t="s">
        <v>44</v>
      </c>
      <c r="L24" s="95" t="s">
        <v>355</v>
      </c>
      <c r="M24" s="8" t="s">
        <v>51</v>
      </c>
      <c r="N24" s="8" t="s">
        <v>350</v>
      </c>
      <c r="O24" s="8" t="s">
        <v>356</v>
      </c>
      <c r="P24" s="29" t="s">
        <v>119</v>
      </c>
      <c r="Q24" s="13">
        <v>100000</v>
      </c>
      <c r="R24" s="13">
        <v>552503.66</v>
      </c>
      <c r="S24" s="8" t="s">
        <v>33</v>
      </c>
      <c r="T24" s="29" t="s">
        <v>42</v>
      </c>
      <c r="U24" s="8" t="s">
        <v>55</v>
      </c>
      <c r="V24" s="29" t="s">
        <v>32</v>
      </c>
      <c r="W24" s="8" t="s">
        <v>357</v>
      </c>
      <c r="X24" s="10">
        <f>DATE(YEAR(D24) + 3, MONTH(D24), DAY(D24))</f>
        <v>44939</v>
      </c>
      <c r="Y24" s="10">
        <f>DATE(YEAR(E24) + 3, MONTH(E24), DAY(E24))</f>
        <v>46399</v>
      </c>
      <c r="Z24" s="11" t="s">
        <v>33</v>
      </c>
      <c r="AA24" s="11" t="s">
        <v>57</v>
      </c>
      <c r="AB24" s="11" t="s">
        <v>57</v>
      </c>
      <c r="AC24" s="10" t="s">
        <v>162</v>
      </c>
    </row>
    <row r="25" spans="1:29" ht="93">
      <c r="A25" s="58" t="s">
        <v>542</v>
      </c>
      <c r="B25" s="58" t="s">
        <v>543</v>
      </c>
      <c r="C25" s="58" t="s">
        <v>544</v>
      </c>
      <c r="D25" s="62">
        <v>43862</v>
      </c>
      <c r="E25" s="62">
        <v>45808</v>
      </c>
      <c r="F25" s="58" t="s">
        <v>44</v>
      </c>
      <c r="G25" s="62">
        <v>45808</v>
      </c>
      <c r="H25" s="33" t="s">
        <v>32</v>
      </c>
      <c r="I25" s="34" t="s">
        <v>33</v>
      </c>
      <c r="J25" s="141" t="s">
        <v>545</v>
      </c>
      <c r="K25" s="58" t="s">
        <v>35</v>
      </c>
      <c r="L25" s="15" t="s">
        <v>33</v>
      </c>
      <c r="M25" s="63" t="s">
        <v>37</v>
      </c>
      <c r="N25" s="58" t="s">
        <v>367</v>
      </c>
      <c r="O25" s="99" t="s">
        <v>368</v>
      </c>
      <c r="P25" s="58" t="s">
        <v>54</v>
      </c>
      <c r="Q25" s="100">
        <f>R25/5</f>
        <v>21560</v>
      </c>
      <c r="R25" s="100">
        <v>107800</v>
      </c>
      <c r="S25" s="101">
        <v>0</v>
      </c>
      <c r="T25" s="102" t="s">
        <v>42</v>
      </c>
      <c r="U25" s="63" t="s">
        <v>55</v>
      </c>
      <c r="V25" s="240" t="s">
        <v>32</v>
      </c>
      <c r="W25" s="34" t="s">
        <v>33</v>
      </c>
      <c r="X25" s="38">
        <f>DATE(YEAR(D25) + 3, MONTH(D25), DAY(D25))</f>
        <v>44958</v>
      </c>
      <c r="Y25" s="39">
        <f>DATE(YEAR(E25) + 6, MONTH(E25), DAY(E25))</f>
        <v>47999</v>
      </c>
      <c r="Z25" s="34" t="s">
        <v>33</v>
      </c>
      <c r="AA25" s="38" t="s">
        <v>57</v>
      </c>
      <c r="AB25" s="38" t="s">
        <v>57</v>
      </c>
      <c r="AC25" s="38" t="s">
        <v>310</v>
      </c>
    </row>
    <row r="26" spans="1:29" ht="31">
      <c r="A26" s="53" t="s">
        <v>144</v>
      </c>
      <c r="B26" s="53" t="s">
        <v>145</v>
      </c>
      <c r="C26" s="53" t="s">
        <v>145</v>
      </c>
      <c r="D26" s="143">
        <v>43882</v>
      </c>
      <c r="E26" s="104">
        <v>45343</v>
      </c>
      <c r="F26" s="53" t="s">
        <v>44</v>
      </c>
      <c r="G26" s="104">
        <v>45343</v>
      </c>
      <c r="H26" s="67" t="s">
        <v>49</v>
      </c>
      <c r="I26" s="88">
        <f>D26+730</f>
        <v>44612</v>
      </c>
      <c r="J26" s="53" t="s">
        <v>146</v>
      </c>
      <c r="K26" s="105" t="s">
        <v>35</v>
      </c>
      <c r="L26" s="106" t="s">
        <v>147</v>
      </c>
      <c r="M26" s="68" t="s">
        <v>51</v>
      </c>
      <c r="N26" s="53" t="s">
        <v>148</v>
      </c>
      <c r="O26" s="53" t="s">
        <v>66</v>
      </c>
      <c r="P26" s="15" t="s">
        <v>119</v>
      </c>
      <c r="Q26" s="93">
        <v>2500000</v>
      </c>
      <c r="R26" s="93">
        <v>10000000</v>
      </c>
      <c r="S26" s="241">
        <v>0</v>
      </c>
      <c r="T26" s="53" t="s">
        <v>42</v>
      </c>
      <c r="U26" s="68" t="s">
        <v>55</v>
      </c>
      <c r="V26" s="155" t="s">
        <v>49</v>
      </c>
      <c r="W26" s="74" t="s">
        <v>33</v>
      </c>
      <c r="X26" s="69">
        <f>DATE(YEAR(D28) + 3, MONTH(D28), DAY(D28))</f>
        <v>45017</v>
      </c>
      <c r="Y26" s="70">
        <f>DATE(YEAR(E26) + 3, MONTH(E26), DAY(E26))</f>
        <v>46439</v>
      </c>
      <c r="Z26" s="74" t="s">
        <v>33</v>
      </c>
      <c r="AA26" s="74" t="s">
        <v>44</v>
      </c>
      <c r="AB26" s="74" t="s">
        <v>33</v>
      </c>
      <c r="AC26" s="69" t="s">
        <v>69</v>
      </c>
    </row>
    <row r="27" spans="1:29">
      <c r="A27" s="29" t="s">
        <v>746</v>
      </c>
      <c r="B27" s="29" t="s">
        <v>747</v>
      </c>
      <c r="C27" s="29" t="s">
        <v>748</v>
      </c>
      <c r="D27" s="122">
        <v>43921</v>
      </c>
      <c r="E27" s="72">
        <v>44845</v>
      </c>
      <c r="F27" s="8" t="s">
        <v>44</v>
      </c>
      <c r="G27" s="72">
        <v>44845</v>
      </c>
      <c r="H27" s="8" t="s">
        <v>32</v>
      </c>
      <c r="I27" s="11" t="s">
        <v>33</v>
      </c>
      <c r="J27" s="29" t="s">
        <v>749</v>
      </c>
      <c r="K27" s="29" t="s">
        <v>35</v>
      </c>
      <c r="L27" s="171" t="s">
        <v>750</v>
      </c>
      <c r="M27" s="8" t="s">
        <v>37</v>
      </c>
      <c r="N27" s="29" t="s">
        <v>203</v>
      </c>
      <c r="O27" s="8" t="s">
        <v>204</v>
      </c>
      <c r="P27" s="8" t="s">
        <v>40</v>
      </c>
      <c r="Q27" s="13">
        <v>17560.7</v>
      </c>
      <c r="R27" s="13">
        <v>35013.4</v>
      </c>
      <c r="S27" s="28">
        <v>0</v>
      </c>
      <c r="T27" s="29" t="s">
        <v>42</v>
      </c>
      <c r="U27" s="8" t="s">
        <v>55</v>
      </c>
      <c r="V27" s="11" t="s">
        <v>32</v>
      </c>
      <c r="W27" s="11" t="s">
        <v>33</v>
      </c>
      <c r="X27" s="10">
        <v>45210</v>
      </c>
      <c r="Y27" s="10">
        <f>DATE(YEAR(E27) + 3, MONTH(E27), DAY(E27))</f>
        <v>45941</v>
      </c>
      <c r="Z27" s="11" t="s">
        <v>44</v>
      </c>
      <c r="AA27" s="11" t="s">
        <v>44</v>
      </c>
      <c r="AB27" s="11" t="s">
        <v>33</v>
      </c>
      <c r="AC27" s="10" t="s">
        <v>274</v>
      </c>
    </row>
    <row r="28" spans="1:29" ht="77.5">
      <c r="A28" s="29" t="s">
        <v>198</v>
      </c>
      <c r="B28" s="29" t="s">
        <v>199</v>
      </c>
      <c r="C28" s="29" t="s">
        <v>200</v>
      </c>
      <c r="D28" s="122">
        <v>43922</v>
      </c>
      <c r="E28" s="9">
        <v>45016</v>
      </c>
      <c r="F28" s="8" t="s">
        <v>44</v>
      </c>
      <c r="G28" s="9">
        <v>45016</v>
      </c>
      <c r="H28" s="8" t="s">
        <v>49</v>
      </c>
      <c r="I28" s="10">
        <v>44501</v>
      </c>
      <c r="J28" s="29" t="s">
        <v>201</v>
      </c>
      <c r="K28" s="8" t="s">
        <v>44</v>
      </c>
      <c r="L28" s="95" t="s">
        <v>202</v>
      </c>
      <c r="M28" s="8" t="s">
        <v>51</v>
      </c>
      <c r="N28" s="29" t="s">
        <v>203</v>
      </c>
      <c r="O28" s="8" t="s">
        <v>204</v>
      </c>
      <c r="P28" s="29" t="s">
        <v>40</v>
      </c>
      <c r="Q28" s="13">
        <v>1000000</v>
      </c>
      <c r="R28" s="13">
        <v>3000000</v>
      </c>
      <c r="S28" s="172">
        <v>0</v>
      </c>
      <c r="T28" s="29" t="s">
        <v>42</v>
      </c>
      <c r="U28" s="8" t="s">
        <v>55</v>
      </c>
      <c r="V28" s="8" t="s">
        <v>49</v>
      </c>
      <c r="W28" s="11" t="s">
        <v>33</v>
      </c>
      <c r="X28" s="10">
        <f>DATE(YEAR(D28) + 3, MONTH(D28), DAY(D28))</f>
        <v>45017</v>
      </c>
      <c r="Y28" s="10">
        <f>DATE(YEAR(E28) + 3, MONTH(E28), DAY(E28))</f>
        <v>46112</v>
      </c>
      <c r="Z28" s="10"/>
      <c r="AA28" s="10" t="s">
        <v>44</v>
      </c>
      <c r="AB28" s="10" t="s">
        <v>33</v>
      </c>
      <c r="AC28" s="10" t="s">
        <v>69</v>
      </c>
    </row>
    <row r="29" spans="1:29">
      <c r="A29" s="29" t="s">
        <v>676</v>
      </c>
      <c r="B29" s="29" t="s">
        <v>677</v>
      </c>
      <c r="C29" s="29" t="s">
        <v>678</v>
      </c>
      <c r="D29" s="122">
        <v>43922</v>
      </c>
      <c r="E29" s="242">
        <v>44651</v>
      </c>
      <c r="F29" s="8" t="s">
        <v>44</v>
      </c>
      <c r="G29" s="242">
        <v>44651</v>
      </c>
      <c r="H29" s="29" t="s">
        <v>49</v>
      </c>
      <c r="I29" s="11" t="s">
        <v>33</v>
      </c>
      <c r="J29" s="29" t="s">
        <v>679</v>
      </c>
      <c r="K29" s="29" t="s">
        <v>35</v>
      </c>
      <c r="L29" s="171" t="s">
        <v>680</v>
      </c>
      <c r="M29" s="8" t="s">
        <v>37</v>
      </c>
      <c r="N29" s="29" t="s">
        <v>594</v>
      </c>
      <c r="O29" s="8" t="s">
        <v>204</v>
      </c>
      <c r="P29" s="29" t="s">
        <v>40</v>
      </c>
      <c r="Q29" s="13">
        <v>47865</v>
      </c>
      <c r="R29" s="13">
        <v>47865</v>
      </c>
      <c r="S29" s="28">
        <v>0</v>
      </c>
      <c r="T29" s="29" t="s">
        <v>79</v>
      </c>
      <c r="U29" s="8" t="s">
        <v>55</v>
      </c>
      <c r="V29" s="29" t="s">
        <v>32</v>
      </c>
      <c r="W29" s="11" t="s">
        <v>33</v>
      </c>
      <c r="X29" s="10">
        <f>DATE(YEAR(D29) + 3, MONTH(D29), DAY(D29))</f>
        <v>45017</v>
      </c>
      <c r="Y29" s="10">
        <f>DATE(YEAR(E29) + 3, MONTH(E29), DAY(E29))</f>
        <v>45747</v>
      </c>
      <c r="Z29" s="11" t="s">
        <v>44</v>
      </c>
      <c r="AA29" s="11" t="s">
        <v>44</v>
      </c>
      <c r="AB29" s="11" t="s">
        <v>33</v>
      </c>
      <c r="AC29" s="10" t="s">
        <v>274</v>
      </c>
    </row>
    <row r="30" spans="1:29" ht="46.5">
      <c r="A30" s="58" t="s">
        <v>345</v>
      </c>
      <c r="B30" s="58" t="s">
        <v>346</v>
      </c>
      <c r="C30" s="58" t="s">
        <v>347</v>
      </c>
      <c r="D30" s="62">
        <v>43935</v>
      </c>
      <c r="E30" s="62">
        <v>44547</v>
      </c>
      <c r="F30" s="58" t="s">
        <v>44</v>
      </c>
      <c r="G30" s="62">
        <v>44547</v>
      </c>
      <c r="H30" s="34" t="s">
        <v>49</v>
      </c>
      <c r="I30" s="38">
        <v>44531</v>
      </c>
      <c r="J30" s="58" t="s">
        <v>348</v>
      </c>
      <c r="K30" s="58" t="s">
        <v>44</v>
      </c>
      <c r="L30" s="160" t="s">
        <v>349</v>
      </c>
      <c r="M30" s="63" t="s">
        <v>64</v>
      </c>
      <c r="N30" s="60" t="s">
        <v>350</v>
      </c>
      <c r="O30" s="21" t="s">
        <v>188</v>
      </c>
      <c r="P30" s="102" t="s">
        <v>119</v>
      </c>
      <c r="Q30" s="100">
        <v>400000</v>
      </c>
      <c r="R30" s="100">
        <v>625489.06999999995</v>
      </c>
      <c r="S30" s="80">
        <v>0</v>
      </c>
      <c r="T30" s="58" t="s">
        <v>42</v>
      </c>
      <c r="U30" s="31" t="s">
        <v>55</v>
      </c>
      <c r="V30" s="34" t="s">
        <v>32</v>
      </c>
      <c r="W30" s="58"/>
      <c r="X30" s="38">
        <f>DATE(YEAR(D30) + 3, MONTH(D30), DAY(D30))</f>
        <v>45030</v>
      </c>
      <c r="Y30" s="39">
        <f>DATE(YEAR(E30) + 3, MONTH(E30), DAY(E30))</f>
        <v>45643</v>
      </c>
      <c r="Z30" s="34" t="s">
        <v>33</v>
      </c>
      <c r="AA30" s="34" t="s">
        <v>57</v>
      </c>
      <c r="AB30" s="109" t="s">
        <v>57</v>
      </c>
      <c r="AC30" s="38" t="s">
        <v>162</v>
      </c>
    </row>
    <row r="31" spans="1:29">
      <c r="A31" s="8" t="s">
        <v>595</v>
      </c>
      <c r="B31" s="8" t="s">
        <v>596</v>
      </c>
      <c r="C31" s="8" t="s">
        <v>596</v>
      </c>
      <c r="D31" s="9">
        <v>43966</v>
      </c>
      <c r="E31" s="9">
        <v>45061</v>
      </c>
      <c r="F31" s="8" t="s">
        <v>44</v>
      </c>
      <c r="G31" s="9">
        <v>45061</v>
      </c>
      <c r="H31" s="11" t="s">
        <v>49</v>
      </c>
      <c r="I31" s="11" t="s">
        <v>33</v>
      </c>
      <c r="J31" s="8" t="s">
        <v>413</v>
      </c>
      <c r="K31" s="8" t="s">
        <v>44</v>
      </c>
      <c r="L31" s="95" t="s">
        <v>414</v>
      </c>
      <c r="M31" s="45" t="s">
        <v>37</v>
      </c>
      <c r="N31" s="110" t="s">
        <v>203</v>
      </c>
      <c r="O31" s="53" t="s">
        <v>204</v>
      </c>
      <c r="P31" s="11" t="s">
        <v>40</v>
      </c>
      <c r="Q31" s="13">
        <v>27875</v>
      </c>
      <c r="R31" s="13">
        <v>83626.11</v>
      </c>
      <c r="S31" s="47">
        <v>0</v>
      </c>
      <c r="T31" s="11" t="s">
        <v>42</v>
      </c>
      <c r="U31" s="42" t="s">
        <v>55</v>
      </c>
      <c r="V31" s="11" t="s">
        <v>49</v>
      </c>
      <c r="W31" s="11" t="s">
        <v>33</v>
      </c>
      <c r="X31" s="10">
        <f>DATE(YEAR(D31) + 3, MONTH(D31), DAY(D31))</f>
        <v>45061</v>
      </c>
      <c r="Y31" s="49">
        <f>DATE(YEAR(E31) + 3, MONTH(E31), DAY(E31))</f>
        <v>46157</v>
      </c>
      <c r="Z31" s="11" t="s">
        <v>44</v>
      </c>
      <c r="AA31" s="11" t="s">
        <v>44</v>
      </c>
      <c r="AB31" s="11" t="s">
        <v>33</v>
      </c>
      <c r="AC31" s="11" t="s">
        <v>274</v>
      </c>
    </row>
    <row r="32" spans="1:29">
      <c r="A32" s="24" t="s">
        <v>410</v>
      </c>
      <c r="B32" s="24" t="s">
        <v>411</v>
      </c>
      <c r="C32" s="24" t="s">
        <v>412</v>
      </c>
      <c r="D32" s="17">
        <v>43983</v>
      </c>
      <c r="E32" s="16">
        <v>45077</v>
      </c>
      <c r="F32" s="111" t="s">
        <v>57</v>
      </c>
      <c r="G32" s="16">
        <v>45777</v>
      </c>
      <c r="H32" s="112" t="s">
        <v>49</v>
      </c>
      <c r="I32" s="38">
        <v>44501</v>
      </c>
      <c r="J32" s="113" t="s">
        <v>413</v>
      </c>
      <c r="K32" s="25" t="s">
        <v>44</v>
      </c>
      <c r="L32" s="79" t="s">
        <v>414</v>
      </c>
      <c r="M32" s="64" t="s">
        <v>51</v>
      </c>
      <c r="N32" s="115" t="s">
        <v>203</v>
      </c>
      <c r="O32" s="64" t="s">
        <v>204</v>
      </c>
      <c r="P32" s="94" t="s">
        <v>40</v>
      </c>
      <c r="Q32" s="13">
        <v>49846.8</v>
      </c>
      <c r="R32" s="13">
        <v>249234</v>
      </c>
      <c r="S32" s="116">
        <v>0</v>
      </c>
      <c r="T32" s="94" t="s">
        <v>42</v>
      </c>
      <c r="U32" s="64" t="s">
        <v>55</v>
      </c>
      <c r="V32" s="94" t="s">
        <v>49</v>
      </c>
      <c r="W32" s="74" t="s">
        <v>33</v>
      </c>
      <c r="X32" s="69">
        <f>DATE(YEAR(D32) + 3, MONTH(D32), DAY(D32))</f>
        <v>45078</v>
      </c>
      <c r="Y32" s="70">
        <f>DATE(YEAR(E32) + 3, MONTH(E32), DAY(E32))</f>
        <v>46173</v>
      </c>
      <c r="Z32" s="69"/>
      <c r="AA32" s="69" t="s">
        <v>44</v>
      </c>
      <c r="AB32" s="69" t="s">
        <v>33</v>
      </c>
      <c r="AC32" s="69" t="s">
        <v>69</v>
      </c>
    </row>
    <row r="33" spans="1:183" ht="31">
      <c r="A33" s="8" t="s">
        <v>702</v>
      </c>
      <c r="B33" s="8" t="s">
        <v>703</v>
      </c>
      <c r="C33" s="8" t="s">
        <v>704</v>
      </c>
      <c r="D33" s="9">
        <v>43983</v>
      </c>
      <c r="E33" s="9">
        <v>44712</v>
      </c>
      <c r="F33" s="8" t="s">
        <v>57</v>
      </c>
      <c r="G33" s="10">
        <v>45443</v>
      </c>
      <c r="H33" s="44" t="s">
        <v>49</v>
      </c>
      <c r="I33" s="11" t="s">
        <v>33</v>
      </c>
      <c r="J33" s="76" t="s">
        <v>705</v>
      </c>
      <c r="K33" s="8" t="s">
        <v>44</v>
      </c>
      <c r="L33" s="95" t="s">
        <v>706</v>
      </c>
      <c r="M33" s="8" t="s">
        <v>37</v>
      </c>
      <c r="N33" s="8" t="s">
        <v>707</v>
      </c>
      <c r="O33" s="200" t="s">
        <v>196</v>
      </c>
      <c r="P33" s="8" t="s">
        <v>40</v>
      </c>
      <c r="Q33" s="13">
        <v>10500</v>
      </c>
      <c r="R33" s="13">
        <v>42000</v>
      </c>
      <c r="S33" s="14">
        <v>0</v>
      </c>
      <c r="T33" s="11" t="s">
        <v>42</v>
      </c>
      <c r="U33" s="11" t="s">
        <v>55</v>
      </c>
      <c r="V33" s="11" t="s">
        <v>32</v>
      </c>
      <c r="W33" s="11" t="s">
        <v>33</v>
      </c>
      <c r="X33" s="10">
        <f>DATE(YEAR(D35) + 3, MONTH(D35), DAY(D35))</f>
        <v>45099</v>
      </c>
      <c r="Y33" s="10">
        <f>DATE(YEAR(E33) + 3, MONTH(E33), DAY(E33))</f>
        <v>45808</v>
      </c>
      <c r="Z33" s="11" t="s">
        <v>33</v>
      </c>
      <c r="AA33" s="11" t="s">
        <v>44</v>
      </c>
      <c r="AB33" s="11" t="s">
        <v>33</v>
      </c>
      <c r="AC33" s="11" t="s">
        <v>274</v>
      </c>
    </row>
    <row r="34" spans="1:183">
      <c r="A34" s="53" t="s">
        <v>29</v>
      </c>
      <c r="B34" s="53" t="s">
        <v>30</v>
      </c>
      <c r="C34" s="53" t="s">
        <v>31</v>
      </c>
      <c r="D34" s="104">
        <v>43987</v>
      </c>
      <c r="E34" s="104">
        <v>46178</v>
      </c>
      <c r="F34" s="53" t="s">
        <v>32</v>
      </c>
      <c r="G34" s="69">
        <v>46178</v>
      </c>
      <c r="H34" s="89" t="s">
        <v>32</v>
      </c>
      <c r="I34" s="74" t="s">
        <v>33</v>
      </c>
      <c r="J34" s="105" t="s">
        <v>34</v>
      </c>
      <c r="K34" s="74" t="s">
        <v>35</v>
      </c>
      <c r="L34" s="139" t="s">
        <v>36</v>
      </c>
      <c r="M34" s="53" t="s">
        <v>37</v>
      </c>
      <c r="N34" s="53" t="s">
        <v>38</v>
      </c>
      <c r="O34" s="74" t="s">
        <v>39</v>
      </c>
      <c r="P34" s="74" t="s">
        <v>40</v>
      </c>
      <c r="Q34" s="93" t="s">
        <v>41</v>
      </c>
      <c r="R34" s="93" t="s">
        <v>41</v>
      </c>
      <c r="S34" s="120">
        <v>0</v>
      </c>
      <c r="T34" s="74" t="s">
        <v>42</v>
      </c>
      <c r="U34" s="74" t="s">
        <v>43</v>
      </c>
      <c r="V34" s="74" t="s">
        <v>32</v>
      </c>
      <c r="W34" s="74" t="s">
        <v>33</v>
      </c>
      <c r="X34" s="69">
        <f>DATE(YEAR(D34) + 3, MONTH(D34), DAY(D34))</f>
        <v>45082</v>
      </c>
      <c r="Y34" s="69">
        <f>DATE(YEAR(E34) + 3, MONTH(E34), DAY(E34))</f>
        <v>47274</v>
      </c>
      <c r="Z34" s="74" t="s">
        <v>33</v>
      </c>
      <c r="AA34" s="74" t="s">
        <v>44</v>
      </c>
      <c r="AB34" s="74" t="s">
        <v>33</v>
      </c>
      <c r="AC34" s="74" t="s">
        <v>45</v>
      </c>
    </row>
    <row r="35" spans="1:183" ht="31">
      <c r="A35" s="8" t="s">
        <v>652</v>
      </c>
      <c r="B35" s="8" t="s">
        <v>653</v>
      </c>
      <c r="C35" s="243" t="s">
        <v>654</v>
      </c>
      <c r="D35" s="9">
        <v>44004</v>
      </c>
      <c r="E35" s="122">
        <v>44227</v>
      </c>
      <c r="F35" s="8" t="s">
        <v>57</v>
      </c>
      <c r="G35" s="10">
        <v>45822</v>
      </c>
      <c r="H35" s="11" t="s">
        <v>49</v>
      </c>
      <c r="I35" s="11" t="s">
        <v>33</v>
      </c>
      <c r="J35" s="8" t="s">
        <v>655</v>
      </c>
      <c r="K35" s="8" t="s">
        <v>35</v>
      </c>
      <c r="L35" s="95" t="s">
        <v>656</v>
      </c>
      <c r="M35" s="8" t="s">
        <v>37</v>
      </c>
      <c r="N35" s="8" t="s">
        <v>657</v>
      </c>
      <c r="O35" s="11" t="s">
        <v>658</v>
      </c>
      <c r="P35" s="8" t="s">
        <v>658</v>
      </c>
      <c r="Q35" s="13">
        <v>10781</v>
      </c>
      <c r="R35" s="13">
        <v>53905</v>
      </c>
      <c r="S35" s="14">
        <v>0</v>
      </c>
      <c r="T35" s="11" t="s">
        <v>42</v>
      </c>
      <c r="U35" s="11" t="s">
        <v>89</v>
      </c>
      <c r="V35" s="11" t="s">
        <v>49</v>
      </c>
      <c r="W35" s="11" t="s">
        <v>33</v>
      </c>
      <c r="X35" s="10">
        <f>DATE(YEAR(D36) + 3, MONTH(D36), DAY(D36))</f>
        <v>45108</v>
      </c>
      <c r="Y35" s="10">
        <f>DATE(YEAR(E35) + 3, MONTH(E35), DAY(E35))</f>
        <v>45322</v>
      </c>
      <c r="Z35" s="11" t="s">
        <v>33</v>
      </c>
      <c r="AA35" s="11" t="s">
        <v>44</v>
      </c>
      <c r="AB35" s="11" t="s">
        <v>33</v>
      </c>
      <c r="AC35" s="11" t="s">
        <v>274</v>
      </c>
    </row>
    <row r="36" spans="1:183" ht="53.25" customHeight="1">
      <c r="A36" s="29" t="s">
        <v>236</v>
      </c>
      <c r="B36" s="29" t="s">
        <v>237</v>
      </c>
      <c r="C36" s="29" t="s">
        <v>237</v>
      </c>
      <c r="D36" s="122">
        <v>44013</v>
      </c>
      <c r="E36" s="122">
        <v>45047</v>
      </c>
      <c r="F36" s="8" t="s">
        <v>44</v>
      </c>
      <c r="G36" s="122">
        <v>45047</v>
      </c>
      <c r="H36" s="8" t="s">
        <v>32</v>
      </c>
      <c r="I36" s="10">
        <v>44925</v>
      </c>
      <c r="J36" s="29" t="s">
        <v>238</v>
      </c>
      <c r="K36" s="11" t="s">
        <v>44</v>
      </c>
      <c r="L36" s="12" t="s">
        <v>239</v>
      </c>
      <c r="M36" s="8" t="s">
        <v>51</v>
      </c>
      <c r="N36" s="29" t="s">
        <v>240</v>
      </c>
      <c r="O36" s="124" t="s">
        <v>86</v>
      </c>
      <c r="P36" s="8" t="s">
        <v>54</v>
      </c>
      <c r="Q36" s="13">
        <f>SUM(R36/3)</f>
        <v>666666.66666666663</v>
      </c>
      <c r="R36" s="13">
        <v>2000000</v>
      </c>
      <c r="S36" s="172">
        <v>0</v>
      </c>
      <c r="T36" s="29" t="s">
        <v>42</v>
      </c>
      <c r="U36" s="8" t="s">
        <v>55</v>
      </c>
      <c r="V36" s="8" t="s">
        <v>32</v>
      </c>
      <c r="W36" s="11" t="s">
        <v>33</v>
      </c>
      <c r="X36" s="10">
        <f>DATE(YEAR(D36) + 3, MONTH(D36), DAY(D36))</f>
        <v>45108</v>
      </c>
      <c r="Y36" s="10">
        <f>DATE(YEAR(E36) + 3, MONTH(E36), DAY(E36))</f>
        <v>46143</v>
      </c>
      <c r="Z36" s="11" t="s">
        <v>33</v>
      </c>
      <c r="AA36" s="10" t="s">
        <v>57</v>
      </c>
      <c r="AB36" s="10" t="s">
        <v>57</v>
      </c>
      <c r="AC36" s="10" t="s">
        <v>58</v>
      </c>
    </row>
    <row r="37" spans="1:183">
      <c r="A37" s="53" t="s">
        <v>415</v>
      </c>
      <c r="B37" s="53" t="s">
        <v>416</v>
      </c>
      <c r="C37" s="53" t="s">
        <v>417</v>
      </c>
      <c r="D37" s="143">
        <v>44013</v>
      </c>
      <c r="E37" s="143">
        <v>45107</v>
      </c>
      <c r="F37" s="53" t="s">
        <v>44</v>
      </c>
      <c r="G37" s="104">
        <v>45107</v>
      </c>
      <c r="H37" s="53" t="s">
        <v>32</v>
      </c>
      <c r="I37" s="74" t="s">
        <v>33</v>
      </c>
      <c r="J37" s="74" t="s">
        <v>418</v>
      </c>
      <c r="K37" s="53" t="s">
        <v>44</v>
      </c>
      <c r="L37" s="106" t="s">
        <v>419</v>
      </c>
      <c r="M37" s="53" t="s">
        <v>37</v>
      </c>
      <c r="N37" s="53" t="s">
        <v>420</v>
      </c>
      <c r="O37" s="53" t="s">
        <v>188</v>
      </c>
      <c r="P37" s="53" t="s">
        <v>119</v>
      </c>
      <c r="Q37" s="93">
        <v>83000</v>
      </c>
      <c r="R37" s="93">
        <v>244609.1</v>
      </c>
      <c r="S37" s="201">
        <v>0</v>
      </c>
      <c r="T37" s="94" t="s">
        <v>42</v>
      </c>
      <c r="U37" s="53" t="s">
        <v>55</v>
      </c>
      <c r="V37" s="94" t="s">
        <v>32</v>
      </c>
      <c r="W37" s="74" t="s">
        <v>33</v>
      </c>
      <c r="X37" s="69">
        <f>DATE(YEAR(D37) + 3, MONTH(D37), DAY(D37))</f>
        <v>45108</v>
      </c>
      <c r="Y37" s="69">
        <f>DATE(YEAR(E37) + 3, MONTH(E37), DAY(E37))</f>
        <v>46203</v>
      </c>
      <c r="Z37" s="74" t="s">
        <v>33</v>
      </c>
      <c r="AA37" s="74" t="s">
        <v>44</v>
      </c>
      <c r="AB37" s="74" t="s">
        <v>33</v>
      </c>
      <c r="AC37" s="69" t="s">
        <v>45</v>
      </c>
    </row>
    <row r="38" spans="1:183" ht="93">
      <c r="A38" s="40" t="s">
        <v>589</v>
      </c>
      <c r="B38" s="40" t="s">
        <v>590</v>
      </c>
      <c r="C38" s="40" t="s">
        <v>591</v>
      </c>
      <c r="D38" s="132">
        <v>44020</v>
      </c>
      <c r="E38" s="132">
        <v>44749</v>
      </c>
      <c r="F38" s="40" t="s">
        <v>57</v>
      </c>
      <c r="G38" s="41">
        <v>45845</v>
      </c>
      <c r="H38" s="40" t="s">
        <v>32</v>
      </c>
      <c r="I38" s="42" t="s">
        <v>33</v>
      </c>
      <c r="J38" s="56" t="s">
        <v>592</v>
      </c>
      <c r="K38" s="40" t="s">
        <v>44</v>
      </c>
      <c r="L38" s="52" t="s">
        <v>593</v>
      </c>
      <c r="M38" s="40" t="s">
        <v>37</v>
      </c>
      <c r="N38" s="42" t="s">
        <v>594</v>
      </c>
      <c r="O38" s="40" t="s">
        <v>204</v>
      </c>
      <c r="P38" s="42" t="s">
        <v>40</v>
      </c>
      <c r="Q38" s="127">
        <v>17000</v>
      </c>
      <c r="R38" s="127">
        <v>85000</v>
      </c>
      <c r="S38" s="47">
        <v>0</v>
      </c>
      <c r="T38" s="42" t="s">
        <v>88</v>
      </c>
      <c r="U38" s="42" t="s">
        <v>55</v>
      </c>
      <c r="V38" s="42" t="s">
        <v>32</v>
      </c>
      <c r="W38" s="42" t="s">
        <v>33</v>
      </c>
      <c r="X38" s="49" t="e">
        <f>DATE(YEAR(#REF!) + 3, MONTH(#REF!), DAY(#REF!))</f>
        <v>#REF!</v>
      </c>
      <c r="Y38" s="49">
        <f>DATE(YEAR(E38) + 3, MONTH(E38), DAY(E38))</f>
        <v>45845</v>
      </c>
      <c r="Z38" s="42" t="s">
        <v>44</v>
      </c>
      <c r="AA38" s="42" t="s">
        <v>44</v>
      </c>
      <c r="AB38" s="42" t="s">
        <v>33</v>
      </c>
      <c r="AC38" s="42" t="s">
        <v>274</v>
      </c>
    </row>
    <row r="39" spans="1:183" ht="62">
      <c r="A39" s="102" t="s">
        <v>287</v>
      </c>
      <c r="B39" s="102" t="s">
        <v>288</v>
      </c>
      <c r="C39" s="102" t="s">
        <v>289</v>
      </c>
      <c r="D39" s="244">
        <v>44022</v>
      </c>
      <c r="E39" s="244">
        <v>45116</v>
      </c>
      <c r="F39" s="58" t="s">
        <v>57</v>
      </c>
      <c r="G39" s="244">
        <v>45847</v>
      </c>
      <c r="H39" s="61" t="s">
        <v>49</v>
      </c>
      <c r="I39" s="38">
        <f>D39+547</f>
        <v>44569</v>
      </c>
      <c r="J39" s="245" t="s">
        <v>201</v>
      </c>
      <c r="K39" s="58" t="s">
        <v>44</v>
      </c>
      <c r="L39" s="79" t="s">
        <v>202</v>
      </c>
      <c r="M39" s="15" t="s">
        <v>51</v>
      </c>
      <c r="N39" s="102" t="s">
        <v>203</v>
      </c>
      <c r="O39" s="58" t="s">
        <v>204</v>
      </c>
      <c r="P39" s="102" t="s">
        <v>40</v>
      </c>
      <c r="Q39" s="100">
        <v>950000</v>
      </c>
      <c r="R39" s="100">
        <v>950000</v>
      </c>
      <c r="S39" s="246">
        <v>0</v>
      </c>
      <c r="T39" s="102" t="s">
        <v>42</v>
      </c>
      <c r="U39" s="58" t="s">
        <v>55</v>
      </c>
      <c r="V39" s="58" t="s">
        <v>49</v>
      </c>
      <c r="W39" s="34" t="s">
        <v>33</v>
      </c>
      <c r="X39" s="38">
        <f>DATE(YEAR(D39) + 3, MONTH(D39), DAY(D39))</f>
        <v>45117</v>
      </c>
      <c r="Y39" s="38">
        <f>DATE(YEAR(E39) + 3, MONTH(E39), DAY(E39))</f>
        <v>46212</v>
      </c>
      <c r="Z39" s="34" t="s">
        <v>33</v>
      </c>
      <c r="AA39" s="34" t="s">
        <v>44</v>
      </c>
      <c r="AB39" s="34" t="s">
        <v>33</v>
      </c>
      <c r="AC39" s="38" t="s">
        <v>69</v>
      </c>
    </row>
    <row r="40" spans="1:183" ht="31">
      <c r="A40" s="58" t="s">
        <v>924</v>
      </c>
      <c r="B40" s="58" t="s">
        <v>925</v>
      </c>
      <c r="C40" s="58" t="s">
        <v>926</v>
      </c>
      <c r="D40" s="247">
        <v>44043</v>
      </c>
      <c r="E40" s="247">
        <v>44407</v>
      </c>
      <c r="F40" s="58" t="s">
        <v>927</v>
      </c>
      <c r="G40" s="62">
        <v>45138</v>
      </c>
      <c r="H40" s="33" t="s">
        <v>49</v>
      </c>
      <c r="I40" s="34" t="s">
        <v>33</v>
      </c>
      <c r="J40" s="130" t="s">
        <v>928</v>
      </c>
      <c r="K40" s="34" t="s">
        <v>35</v>
      </c>
      <c r="L40" s="114" t="s">
        <v>929</v>
      </c>
      <c r="M40" s="15" t="s">
        <v>37</v>
      </c>
      <c r="N40" s="58" t="s">
        <v>821</v>
      </c>
      <c r="O40" s="99" t="s">
        <v>822</v>
      </c>
      <c r="P40" s="34" t="s">
        <v>40</v>
      </c>
      <c r="Q40" s="100">
        <v>3000</v>
      </c>
      <c r="R40" s="100">
        <v>9000</v>
      </c>
      <c r="S40" s="129">
        <v>0</v>
      </c>
      <c r="T40" s="102" t="s">
        <v>88</v>
      </c>
      <c r="U40" s="58" t="s">
        <v>55</v>
      </c>
      <c r="V40" s="34" t="s">
        <v>32</v>
      </c>
      <c r="W40" s="34" t="s">
        <v>33</v>
      </c>
      <c r="X40" s="38">
        <f>DATE(YEAR('[1]Expired Contracts'!D1342) + 3, MONTH('[1]Expired Contracts'!D1342), DAY('[1]Expired Contracts'!D1342))</f>
        <v>1096</v>
      </c>
      <c r="Y40" s="38">
        <f>DATE(YEAR(E40) + 3, MONTH(E40), DAY(E40))</f>
        <v>45503</v>
      </c>
      <c r="Z40" s="34" t="s">
        <v>33</v>
      </c>
      <c r="AA40" s="34" t="s">
        <v>44</v>
      </c>
      <c r="AB40" s="34" t="s">
        <v>33</v>
      </c>
      <c r="AC40" s="34"/>
    </row>
    <row r="41" spans="1:183">
      <c r="A41" s="56" t="s">
        <v>676</v>
      </c>
      <c r="B41" s="56" t="s">
        <v>940</v>
      </c>
      <c r="C41" s="56" t="s">
        <v>678</v>
      </c>
      <c r="D41" s="132">
        <v>44044</v>
      </c>
      <c r="E41" s="132">
        <v>44773</v>
      </c>
      <c r="F41" s="71" t="s">
        <v>44</v>
      </c>
      <c r="G41" s="132">
        <v>44773</v>
      </c>
      <c r="H41" s="170" t="s">
        <v>32</v>
      </c>
      <c r="I41" s="11" t="s">
        <v>33</v>
      </c>
      <c r="J41" s="133" t="s">
        <v>705</v>
      </c>
      <c r="K41" s="29" t="s">
        <v>44</v>
      </c>
      <c r="L41" s="248" t="s">
        <v>706</v>
      </c>
      <c r="M41" s="64" t="s">
        <v>37</v>
      </c>
      <c r="N41" s="133" t="s">
        <v>594</v>
      </c>
      <c r="O41" s="8" t="s">
        <v>204</v>
      </c>
      <c r="P41" s="29" t="s">
        <v>40</v>
      </c>
      <c r="Q41" s="13">
        <v>3753</v>
      </c>
      <c r="R41" s="93">
        <v>7506</v>
      </c>
      <c r="S41" s="86">
        <v>0</v>
      </c>
      <c r="T41" s="94" t="s">
        <v>79</v>
      </c>
      <c r="U41" s="64" t="s">
        <v>55</v>
      </c>
      <c r="V41" s="29" t="s">
        <v>32</v>
      </c>
      <c r="W41" s="11" t="s">
        <v>33</v>
      </c>
      <c r="X41" s="38">
        <f>DATE(YEAR(D41) + 3, MONTH(D41), DAY(D41))</f>
        <v>45139</v>
      </c>
      <c r="Y41" s="38">
        <f>DATE(YEAR(E41) + 3, MONTH(E41), DAY(E41))</f>
        <v>45869</v>
      </c>
      <c r="Z41" s="11" t="s">
        <v>44</v>
      </c>
      <c r="AA41" s="11" t="s">
        <v>44</v>
      </c>
      <c r="AB41" s="11" t="s">
        <v>33</v>
      </c>
      <c r="AC41" s="10" t="s">
        <v>274</v>
      </c>
    </row>
    <row r="42" spans="1:183" s="50" customFormat="1" ht="135" customHeight="1">
      <c r="A42" s="64" t="s">
        <v>182</v>
      </c>
      <c r="B42" s="64" t="s">
        <v>183</v>
      </c>
      <c r="C42" s="85" t="s">
        <v>184</v>
      </c>
      <c r="D42" s="87">
        <v>44075</v>
      </c>
      <c r="E42" s="249">
        <v>44742</v>
      </c>
      <c r="F42" s="42" t="s">
        <v>44</v>
      </c>
      <c r="G42" s="250">
        <v>44742</v>
      </c>
      <c r="H42" s="89" t="s">
        <v>32</v>
      </c>
      <c r="I42" s="69">
        <v>44713</v>
      </c>
      <c r="J42" s="134" t="s">
        <v>185</v>
      </c>
      <c r="K42" s="53" t="s">
        <v>44</v>
      </c>
      <c r="L42" s="79" t="s">
        <v>186</v>
      </c>
      <c r="M42" s="64" t="s">
        <v>51</v>
      </c>
      <c r="N42" s="134" t="s">
        <v>187</v>
      </c>
      <c r="O42" s="8" t="s">
        <v>188</v>
      </c>
      <c r="P42" s="8" t="s">
        <v>119</v>
      </c>
      <c r="Q42" s="251">
        <v>2000000</v>
      </c>
      <c r="R42" s="127">
        <v>4000000</v>
      </c>
      <c r="S42" s="47">
        <v>0</v>
      </c>
      <c r="T42" s="42" t="s">
        <v>42</v>
      </c>
      <c r="U42" s="42" t="s">
        <v>55</v>
      </c>
      <c r="V42" s="73" t="s">
        <v>32</v>
      </c>
      <c r="W42" s="11" t="s">
        <v>33</v>
      </c>
      <c r="X42" s="10">
        <f>DATE(YEAR(D42) + 3, MONTH(D42), DAY(D42))</f>
        <v>45170</v>
      </c>
      <c r="Y42" s="10">
        <f>DATE(YEAR(E42) + 3, MONTH(E42), DAY(E42))</f>
        <v>45838</v>
      </c>
      <c r="Z42" s="11"/>
      <c r="AA42" s="11" t="s">
        <v>57</v>
      </c>
      <c r="AB42" s="11" t="s">
        <v>57</v>
      </c>
      <c r="AC42" s="11" t="s">
        <v>58</v>
      </c>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row>
    <row r="43" spans="1:183" s="50" customFormat="1" ht="139.5">
      <c r="A43" s="40" t="s">
        <v>452</v>
      </c>
      <c r="B43" s="40" t="s">
        <v>453</v>
      </c>
      <c r="C43" s="110" t="s">
        <v>454</v>
      </c>
      <c r="D43" s="146">
        <v>44075</v>
      </c>
      <c r="E43" s="135">
        <v>45535</v>
      </c>
      <c r="F43" s="40" t="s">
        <v>216</v>
      </c>
      <c r="G43" s="252">
        <v>46265</v>
      </c>
      <c r="H43" s="40" t="s">
        <v>32</v>
      </c>
      <c r="I43" s="49">
        <f>D43+730</f>
        <v>44805</v>
      </c>
      <c r="J43" s="40" t="s">
        <v>455</v>
      </c>
      <c r="K43" s="40" t="s">
        <v>35</v>
      </c>
      <c r="L43" s="52" t="s">
        <v>456</v>
      </c>
      <c r="M43" s="40" t="s">
        <v>64</v>
      </c>
      <c r="N43" s="40" t="s">
        <v>457</v>
      </c>
      <c r="O43" s="53" t="s">
        <v>204</v>
      </c>
      <c r="P43" s="53" t="s">
        <v>40</v>
      </c>
      <c r="Q43" s="137">
        <v>37658.33</v>
      </c>
      <c r="R43" s="127">
        <v>203698.95</v>
      </c>
      <c r="S43" s="55">
        <v>0</v>
      </c>
      <c r="T43" s="56" t="s">
        <v>42</v>
      </c>
      <c r="U43" s="40" t="s">
        <v>55</v>
      </c>
      <c r="V43" s="138" t="s">
        <v>32</v>
      </c>
      <c r="W43" s="161" t="s">
        <v>458</v>
      </c>
      <c r="X43" s="69">
        <f>DATE(YEAR(D43) + 3, MONTH(D43), DAY(D43))</f>
        <v>45170</v>
      </c>
      <c r="Y43" s="69">
        <f>DATE(YEAR(E43) + 3, MONTH(E43), DAY(E43))</f>
        <v>46630</v>
      </c>
      <c r="Z43" s="74" t="s">
        <v>44</v>
      </c>
      <c r="AA43" s="74" t="s">
        <v>44</v>
      </c>
      <c r="AB43" s="74" t="s">
        <v>33</v>
      </c>
      <c r="AC43" s="69" t="s">
        <v>274</v>
      </c>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row>
    <row r="44" spans="1:183" s="50" customFormat="1" ht="60" customHeight="1">
      <c r="A44" s="40" t="s">
        <v>583</v>
      </c>
      <c r="B44" s="40" t="s">
        <v>584</v>
      </c>
      <c r="C44" s="110" t="s">
        <v>585</v>
      </c>
      <c r="D44" s="41">
        <v>44075</v>
      </c>
      <c r="E44" s="135">
        <v>44804</v>
      </c>
      <c r="F44" s="40" t="s">
        <v>49</v>
      </c>
      <c r="G44" s="135">
        <v>44804</v>
      </c>
      <c r="H44" s="42" t="s">
        <v>49</v>
      </c>
      <c r="I44" s="42"/>
      <c r="J44" s="105" t="s">
        <v>430</v>
      </c>
      <c r="K44" s="40" t="s">
        <v>586</v>
      </c>
      <c r="L44" s="106" t="s">
        <v>587</v>
      </c>
      <c r="M44" s="40" t="s">
        <v>37</v>
      </c>
      <c r="N44" s="40" t="s">
        <v>432</v>
      </c>
      <c r="O44" s="74" t="s">
        <v>374</v>
      </c>
      <c r="P44" s="53" t="s">
        <v>332</v>
      </c>
      <c r="Q44" s="253">
        <v>90000</v>
      </c>
      <c r="R44" s="55">
        <v>90000</v>
      </c>
      <c r="S44" s="47">
        <v>0</v>
      </c>
      <c r="T44" s="42" t="s">
        <v>42</v>
      </c>
      <c r="U44" s="42" t="s">
        <v>55</v>
      </c>
      <c r="V44" s="119" t="s">
        <v>49</v>
      </c>
      <c r="W44" s="8" t="s">
        <v>588</v>
      </c>
      <c r="X44" s="69">
        <f>DATE(YEAR(D44) + 3, MONTH(D44), DAY(D44))</f>
        <v>45170</v>
      </c>
      <c r="Y44" s="69">
        <f>DATE(YEAR(E44) + 3, MONTH(E44), DAY(E44))</f>
        <v>45900</v>
      </c>
      <c r="Z44" s="74" t="s">
        <v>33</v>
      </c>
      <c r="AA44" s="74" t="s">
        <v>44</v>
      </c>
      <c r="AB44" s="74" t="s">
        <v>33</v>
      </c>
      <c r="AC44" s="69" t="s">
        <v>45</v>
      </c>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row>
    <row r="45" spans="1:183" ht="46.5">
      <c r="A45" s="166" t="s">
        <v>816</v>
      </c>
      <c r="B45" s="25" t="s">
        <v>817</v>
      </c>
      <c r="C45" s="166" t="s">
        <v>818</v>
      </c>
      <c r="D45" s="167">
        <v>44075</v>
      </c>
      <c r="E45" s="231">
        <v>45170</v>
      </c>
      <c r="F45" s="40" t="s">
        <v>44</v>
      </c>
      <c r="G45" s="254">
        <v>45170</v>
      </c>
      <c r="H45" s="18" t="s">
        <v>49</v>
      </c>
      <c r="I45" s="21" t="s">
        <v>33</v>
      </c>
      <c r="J45" s="255" t="s">
        <v>819</v>
      </c>
      <c r="K45" s="25" t="s">
        <v>35</v>
      </c>
      <c r="L45" s="159" t="s">
        <v>820</v>
      </c>
      <c r="M45" s="15" t="s">
        <v>37</v>
      </c>
      <c r="N45" s="256" t="s">
        <v>821</v>
      </c>
      <c r="O45" s="200" t="s">
        <v>822</v>
      </c>
      <c r="P45" s="94" t="s">
        <v>40</v>
      </c>
      <c r="Q45" s="137">
        <v>8000</v>
      </c>
      <c r="R45" s="127">
        <v>24000</v>
      </c>
      <c r="S45" s="47">
        <v>0</v>
      </c>
      <c r="T45" s="56" t="s">
        <v>88</v>
      </c>
      <c r="U45" s="40" t="s">
        <v>55</v>
      </c>
      <c r="V45" s="119" t="s">
        <v>32</v>
      </c>
      <c r="W45" s="74" t="s">
        <v>33</v>
      </c>
      <c r="X45" s="69">
        <f>DATE(YEAR(D45) + 3, MONTH(D45), DAY(D45))</f>
        <v>45170</v>
      </c>
      <c r="Y45" s="69">
        <f>DATE(YEAR(E45) + 3, MONTH(E45), DAY(E45))</f>
        <v>46266</v>
      </c>
      <c r="Z45" s="74" t="s">
        <v>33</v>
      </c>
      <c r="AA45" s="74" t="s">
        <v>44</v>
      </c>
      <c r="AB45" s="74" t="s">
        <v>33</v>
      </c>
      <c r="AC45" s="74"/>
    </row>
    <row r="46" spans="1:183" ht="48.75" customHeight="1">
      <c r="A46" s="53" t="s">
        <v>333</v>
      </c>
      <c r="B46" s="53" t="s">
        <v>334</v>
      </c>
      <c r="C46" s="53" t="s">
        <v>335</v>
      </c>
      <c r="D46" s="104">
        <v>44105</v>
      </c>
      <c r="E46" s="104">
        <v>45199</v>
      </c>
      <c r="F46" s="25" t="s">
        <v>57</v>
      </c>
      <c r="G46" s="69">
        <v>45930</v>
      </c>
      <c r="H46" s="89" t="s">
        <v>49</v>
      </c>
      <c r="I46" s="69">
        <v>45016</v>
      </c>
      <c r="J46" s="105" t="s">
        <v>336</v>
      </c>
      <c r="K46" s="74" t="s">
        <v>44</v>
      </c>
      <c r="L46" s="139" t="s">
        <v>337</v>
      </c>
      <c r="M46" s="131" t="s">
        <v>51</v>
      </c>
      <c r="N46" s="53" t="s">
        <v>234</v>
      </c>
      <c r="O46" s="74" t="s">
        <v>143</v>
      </c>
      <c r="P46" s="74" t="s">
        <v>67</v>
      </c>
      <c r="Q46" s="93">
        <v>140000</v>
      </c>
      <c r="R46" s="144">
        <f>Q46*5</f>
        <v>700000</v>
      </c>
      <c r="S46" s="257">
        <v>0</v>
      </c>
      <c r="T46" s="21" t="s">
        <v>42</v>
      </c>
      <c r="U46" s="21" t="s">
        <v>55</v>
      </c>
      <c r="V46" s="74" t="s">
        <v>49</v>
      </c>
      <c r="W46" s="11" t="s">
        <v>33</v>
      </c>
      <c r="X46" s="69">
        <f>DATE(YEAR(D46) + 3, MONTH(D46), DAY(D46))</f>
        <v>45200</v>
      </c>
      <c r="Y46" s="69">
        <f>DATE(YEAR(E46) + 3, MONTH(E46), DAY(E46))</f>
        <v>46295</v>
      </c>
      <c r="Z46" s="74" t="s">
        <v>33</v>
      </c>
      <c r="AA46" s="74" t="s">
        <v>44</v>
      </c>
      <c r="AB46" s="74" t="s">
        <v>33</v>
      </c>
      <c r="AC46" s="69" t="s">
        <v>136</v>
      </c>
    </row>
    <row r="47" spans="1:183" ht="31">
      <c r="A47" s="11" t="s">
        <v>445</v>
      </c>
      <c r="B47" s="8" t="s">
        <v>446</v>
      </c>
      <c r="C47" s="8" t="s">
        <v>447</v>
      </c>
      <c r="D47" s="9">
        <v>44105</v>
      </c>
      <c r="E47" s="9">
        <v>45199</v>
      </c>
      <c r="F47" s="8" t="s">
        <v>448</v>
      </c>
      <c r="G47" s="9">
        <v>45930</v>
      </c>
      <c r="H47" s="11" t="s">
        <v>49</v>
      </c>
      <c r="I47" s="10">
        <f>D47+730</f>
        <v>44835</v>
      </c>
      <c r="J47" s="164" t="s">
        <v>449</v>
      </c>
      <c r="K47" s="11" t="s">
        <v>35</v>
      </c>
      <c r="L47" s="12" t="s">
        <v>450</v>
      </c>
      <c r="M47" s="8" t="s">
        <v>64</v>
      </c>
      <c r="N47" s="8" t="s">
        <v>451</v>
      </c>
      <c r="O47" s="11" t="s">
        <v>295</v>
      </c>
      <c r="P47" s="11" t="s">
        <v>67</v>
      </c>
      <c r="Q47" s="13">
        <v>70000</v>
      </c>
      <c r="R47" s="13">
        <v>210000</v>
      </c>
      <c r="S47" s="28">
        <v>0</v>
      </c>
      <c r="T47" s="11" t="s">
        <v>42</v>
      </c>
      <c r="U47" s="11" t="s">
        <v>55</v>
      </c>
      <c r="V47" s="11" t="s">
        <v>49</v>
      </c>
      <c r="W47" s="11" t="s">
        <v>33</v>
      </c>
      <c r="X47" s="10">
        <f>DATE(YEAR(D47) + 3, MONTH(D47), DAY(D47))</f>
        <v>45200</v>
      </c>
      <c r="Y47" s="10">
        <f>DATE(YEAR(E47) + 3, MONTH(E47), DAY(E47))</f>
        <v>46295</v>
      </c>
      <c r="Z47" s="11" t="s">
        <v>33</v>
      </c>
      <c r="AA47" s="11" t="s">
        <v>44</v>
      </c>
      <c r="AB47" s="11" t="s">
        <v>33</v>
      </c>
      <c r="AC47" s="11" t="s">
        <v>45</v>
      </c>
    </row>
    <row r="48" spans="1:183" ht="31">
      <c r="A48" s="8" t="s">
        <v>530</v>
      </c>
      <c r="B48" s="8" t="s">
        <v>531</v>
      </c>
      <c r="C48" s="8" t="s">
        <v>532</v>
      </c>
      <c r="D48" s="72">
        <v>44116</v>
      </c>
      <c r="E48" s="9">
        <v>44726</v>
      </c>
      <c r="F48" s="11" t="s">
        <v>44</v>
      </c>
      <c r="G48" s="9">
        <v>44726</v>
      </c>
      <c r="H48" s="44" t="s">
        <v>32</v>
      </c>
      <c r="I48" s="10">
        <v>44574</v>
      </c>
      <c r="J48" s="73" t="s">
        <v>533</v>
      </c>
      <c r="K48" s="11" t="s">
        <v>35</v>
      </c>
      <c r="L48" s="12" t="s">
        <v>534</v>
      </c>
      <c r="M48" s="8" t="s">
        <v>64</v>
      </c>
      <c r="N48" s="11" t="s">
        <v>535</v>
      </c>
      <c r="O48" s="53" t="s">
        <v>204</v>
      </c>
      <c r="P48" s="11" t="s">
        <v>40</v>
      </c>
      <c r="Q48" s="13">
        <v>119000</v>
      </c>
      <c r="R48" s="13">
        <v>119000</v>
      </c>
      <c r="S48" s="14">
        <v>0</v>
      </c>
      <c r="T48" s="11" t="s">
        <v>42</v>
      </c>
      <c r="U48" s="11" t="s">
        <v>55</v>
      </c>
      <c r="V48" s="11" t="s">
        <v>32</v>
      </c>
      <c r="W48" s="11" t="s">
        <v>33</v>
      </c>
      <c r="X48" s="10">
        <f>DATE(YEAR(D48) + 3, MONTH(D48), DAY(D48))</f>
        <v>45211</v>
      </c>
      <c r="Y48" s="10">
        <f>DATE(YEAR(E48) + 3, MONTH(E48), DAY(E48))</f>
        <v>45822</v>
      </c>
      <c r="Z48" s="11" t="s">
        <v>44</v>
      </c>
      <c r="AA48" s="11" t="s">
        <v>57</v>
      </c>
      <c r="AB48" s="11" t="s">
        <v>57</v>
      </c>
      <c r="AC48" s="11" t="s">
        <v>274</v>
      </c>
    </row>
    <row r="49" spans="1:29" ht="46.5">
      <c r="A49" s="56" t="s">
        <v>325</v>
      </c>
      <c r="B49" s="56" t="s">
        <v>326</v>
      </c>
      <c r="C49" s="56" t="s">
        <v>327</v>
      </c>
      <c r="D49" s="41">
        <v>44137</v>
      </c>
      <c r="E49" s="132">
        <v>45231</v>
      </c>
      <c r="F49" s="40" t="s">
        <v>57</v>
      </c>
      <c r="G49" s="43">
        <v>45597</v>
      </c>
      <c r="H49" s="75" t="s">
        <v>49</v>
      </c>
      <c r="I49" s="10">
        <v>44576</v>
      </c>
      <c r="J49" s="234" t="s">
        <v>328</v>
      </c>
      <c r="K49" s="40" t="s">
        <v>44</v>
      </c>
      <c r="L49" s="52" t="s">
        <v>329</v>
      </c>
      <c r="M49" s="8" t="s">
        <v>64</v>
      </c>
      <c r="N49" s="56" t="s">
        <v>330</v>
      </c>
      <c r="O49" s="56" t="s">
        <v>331</v>
      </c>
      <c r="P49" s="40" t="s">
        <v>332</v>
      </c>
      <c r="Q49" s="127">
        <f>R49/4</f>
        <v>175000</v>
      </c>
      <c r="R49" s="127">
        <v>700000</v>
      </c>
      <c r="S49" s="55">
        <v>0</v>
      </c>
      <c r="T49" s="42" t="s">
        <v>42</v>
      </c>
      <c r="U49" s="42" t="s">
        <v>55</v>
      </c>
      <c r="V49" s="11" t="s">
        <v>49</v>
      </c>
      <c r="W49" s="186"/>
      <c r="X49" s="10">
        <f>DATE(YEAR(D50) + 3, MONTH(D50), DAY(D50))</f>
        <v>45239</v>
      </c>
      <c r="Y49" s="10">
        <f>DATE(YEAR(E49) + 3, MONTH(E49), DAY(E49))</f>
        <v>46327</v>
      </c>
      <c r="Z49" s="11" t="s">
        <v>33</v>
      </c>
      <c r="AA49" s="11" t="s">
        <v>44</v>
      </c>
      <c r="AB49" s="11" t="s">
        <v>33</v>
      </c>
      <c r="AC49" s="11" t="s">
        <v>310</v>
      </c>
    </row>
    <row r="50" spans="1:29" ht="77.5">
      <c r="A50" s="8" t="s">
        <v>149</v>
      </c>
      <c r="B50" s="8" t="s">
        <v>150</v>
      </c>
      <c r="C50" s="8" t="s">
        <v>151</v>
      </c>
      <c r="D50" s="9">
        <v>44144</v>
      </c>
      <c r="E50" s="9">
        <v>45961</v>
      </c>
      <c r="F50" s="8" t="s">
        <v>44</v>
      </c>
      <c r="G50" s="9">
        <v>45961</v>
      </c>
      <c r="H50" s="44" t="s">
        <v>32</v>
      </c>
      <c r="I50" s="10">
        <v>44986</v>
      </c>
      <c r="J50" s="76" t="s">
        <v>152</v>
      </c>
      <c r="K50" s="8" t="s">
        <v>44</v>
      </c>
      <c r="L50" s="95" t="s">
        <v>153</v>
      </c>
      <c r="M50" s="8" t="s">
        <v>51</v>
      </c>
      <c r="N50" s="8" t="s">
        <v>134</v>
      </c>
      <c r="O50" s="8" t="s">
        <v>154</v>
      </c>
      <c r="P50" s="8" t="s">
        <v>155</v>
      </c>
      <c r="Q50" s="13">
        <v>1800000</v>
      </c>
      <c r="R50" s="13">
        <v>9000000</v>
      </c>
      <c r="S50" s="28">
        <v>0</v>
      </c>
      <c r="T50" s="11" t="s">
        <v>42</v>
      </c>
      <c r="U50" s="85" t="s">
        <v>55</v>
      </c>
      <c r="V50" s="85" t="s">
        <v>32</v>
      </c>
      <c r="W50" s="74" t="s">
        <v>33</v>
      </c>
      <c r="X50" s="69">
        <f>DATE(YEAR(D50) + 3, MONTH(D50), DAY(D50))</f>
        <v>45239</v>
      </c>
      <c r="Y50" s="70">
        <f>DATE(YEAR(E50) + 3, MONTH(E50), DAY(E50))</f>
        <v>47057</v>
      </c>
      <c r="Z50" s="74" t="s">
        <v>33</v>
      </c>
      <c r="AA50" s="11" t="s">
        <v>57</v>
      </c>
      <c r="AB50" s="11" t="s">
        <v>57</v>
      </c>
      <c r="AC50" s="10" t="s">
        <v>136</v>
      </c>
    </row>
    <row r="51" spans="1:29" ht="31">
      <c r="A51" s="8" t="s">
        <v>741</v>
      </c>
      <c r="B51" s="8" t="s">
        <v>742</v>
      </c>
      <c r="C51" s="8" t="s">
        <v>743</v>
      </c>
      <c r="D51" s="9">
        <v>44158</v>
      </c>
      <c r="E51" s="9">
        <v>44886</v>
      </c>
      <c r="F51" s="8" t="s">
        <v>49</v>
      </c>
      <c r="G51" s="10">
        <v>44886</v>
      </c>
      <c r="H51" s="44" t="s">
        <v>49</v>
      </c>
      <c r="I51" s="11" t="s">
        <v>33</v>
      </c>
      <c r="J51" s="76" t="s">
        <v>744</v>
      </c>
      <c r="K51" s="8" t="s">
        <v>35</v>
      </c>
      <c r="L51" s="95" t="s">
        <v>745</v>
      </c>
      <c r="M51" s="8" t="s">
        <v>37</v>
      </c>
      <c r="N51" s="8" t="s">
        <v>432</v>
      </c>
      <c r="O51" s="53" t="s">
        <v>374</v>
      </c>
      <c r="P51" s="8" t="s">
        <v>155</v>
      </c>
      <c r="Q51" s="13">
        <v>38150</v>
      </c>
      <c r="R51" s="13">
        <v>38150</v>
      </c>
      <c r="S51" s="14">
        <v>0</v>
      </c>
      <c r="T51" s="11" t="s">
        <v>42</v>
      </c>
      <c r="U51" s="11" t="s">
        <v>55</v>
      </c>
      <c r="V51" s="29" t="s">
        <v>49</v>
      </c>
      <c r="W51" s="11" t="s">
        <v>33</v>
      </c>
      <c r="X51" s="10">
        <f>DATE(YEAR(D51) + 3, MONTH(D51), DAY(D51))</f>
        <v>45253</v>
      </c>
      <c r="Y51" s="10">
        <f>DATE(YEAR(E51) + 3, MONTH(E51), DAY(E51))</f>
        <v>45982</v>
      </c>
      <c r="Z51" s="11" t="s">
        <v>33</v>
      </c>
      <c r="AA51" s="11" t="s">
        <v>44</v>
      </c>
      <c r="AB51" s="11" t="s">
        <v>33</v>
      </c>
      <c r="AC51" s="11" t="s">
        <v>45</v>
      </c>
    </row>
    <row r="52" spans="1:29" ht="77.5">
      <c r="A52" s="31" t="s">
        <v>729</v>
      </c>
      <c r="B52" s="31" t="s">
        <v>730</v>
      </c>
      <c r="C52" s="31" t="s">
        <v>731</v>
      </c>
      <c r="D52" s="59">
        <v>44197</v>
      </c>
      <c r="E52" s="59">
        <v>44561</v>
      </c>
      <c r="F52" s="31" t="s">
        <v>732</v>
      </c>
      <c r="G52" s="32">
        <v>45291</v>
      </c>
      <c r="H52" s="103" t="s">
        <v>49</v>
      </c>
      <c r="I52" s="11" t="s">
        <v>33</v>
      </c>
      <c r="J52" s="258" t="s">
        <v>733</v>
      </c>
      <c r="K52" s="34" t="s">
        <v>44</v>
      </c>
      <c r="L52" s="114" t="s">
        <v>734</v>
      </c>
      <c r="M52" s="31" t="s">
        <v>37</v>
      </c>
      <c r="N52" s="31" t="s">
        <v>735</v>
      </c>
      <c r="O52" s="31" t="s">
        <v>390</v>
      </c>
      <c r="P52" s="31" t="s">
        <v>135</v>
      </c>
      <c r="Q52" s="259">
        <v>39600</v>
      </c>
      <c r="R52" s="259">
        <v>39600</v>
      </c>
      <c r="S52" s="80">
        <v>0</v>
      </c>
      <c r="T52" s="102" t="s">
        <v>42</v>
      </c>
      <c r="U52" s="31" t="s">
        <v>55</v>
      </c>
      <c r="V52" s="30" t="s">
        <v>49</v>
      </c>
      <c r="W52" s="34" t="s">
        <v>33</v>
      </c>
      <c r="X52" s="38">
        <f>DATE(YEAR(D52) + 3, MONTH(D52), DAY(D52))</f>
        <v>45292</v>
      </c>
      <c r="Y52" s="39">
        <f>DATE(YEAR(E52) + 3, MONTH(E52), DAY(E52))</f>
        <v>45657</v>
      </c>
      <c r="Z52" s="34" t="s">
        <v>33</v>
      </c>
      <c r="AA52" s="34" t="s">
        <v>44</v>
      </c>
      <c r="AB52" s="34" t="s">
        <v>33</v>
      </c>
      <c r="AC52" s="35" t="s">
        <v>310</v>
      </c>
    </row>
    <row r="53" spans="1:29" ht="62">
      <c r="A53" s="40" t="s">
        <v>46</v>
      </c>
      <c r="B53" s="40" t="s">
        <v>47</v>
      </c>
      <c r="C53" s="40" t="s">
        <v>48</v>
      </c>
      <c r="D53" s="41">
        <v>44204</v>
      </c>
      <c r="E53" s="132">
        <v>47490</v>
      </c>
      <c r="F53" s="40" t="s">
        <v>49</v>
      </c>
      <c r="G53" s="41">
        <v>47490</v>
      </c>
      <c r="H53" s="147" t="s">
        <v>32</v>
      </c>
      <c r="I53" s="10">
        <v>44750</v>
      </c>
      <c r="J53" s="45" t="s">
        <v>50</v>
      </c>
      <c r="K53" s="8"/>
      <c r="L53" s="8"/>
      <c r="M53" s="45" t="s">
        <v>51</v>
      </c>
      <c r="N53" s="31" t="s">
        <v>52</v>
      </c>
      <c r="O53" s="42" t="s">
        <v>53</v>
      </c>
      <c r="P53" s="42" t="s">
        <v>54</v>
      </c>
      <c r="Q53" s="260">
        <v>10500000</v>
      </c>
      <c r="R53" s="28" t="s">
        <v>33</v>
      </c>
      <c r="S53" s="55">
        <v>0</v>
      </c>
      <c r="T53" s="29" t="s">
        <v>42</v>
      </c>
      <c r="U53" s="40" t="s">
        <v>55</v>
      </c>
      <c r="V53" s="42" t="s">
        <v>32</v>
      </c>
      <c r="W53" s="8" t="s">
        <v>56</v>
      </c>
      <c r="X53" s="10">
        <f>DATE(YEAR(D53) + 3, MONTH(D53), DAY(D53))</f>
        <v>45299</v>
      </c>
      <c r="Y53" s="49">
        <f>DATE(YEAR(E53) + 3, MONTH(E53), DAY(E53))</f>
        <v>48586</v>
      </c>
      <c r="Z53" s="11" t="s">
        <v>33</v>
      </c>
      <c r="AA53" s="11" t="s">
        <v>57</v>
      </c>
      <c r="AB53" s="11" t="s">
        <v>57</v>
      </c>
      <c r="AC53" s="136" t="s">
        <v>58</v>
      </c>
    </row>
    <row r="54" spans="1:29">
      <c r="A54" s="56" t="s">
        <v>950</v>
      </c>
      <c r="B54" s="56" t="s">
        <v>951</v>
      </c>
      <c r="C54" s="56" t="s">
        <v>678</v>
      </c>
      <c r="D54" s="132">
        <v>44213</v>
      </c>
      <c r="E54" s="41">
        <v>44652</v>
      </c>
      <c r="F54" s="40" t="s">
        <v>44</v>
      </c>
      <c r="G54" s="41">
        <v>44652</v>
      </c>
      <c r="H54" s="153" t="s">
        <v>49</v>
      </c>
      <c r="I54" s="11" t="s">
        <v>33</v>
      </c>
      <c r="J54" s="234" t="s">
        <v>952</v>
      </c>
      <c r="K54" s="11" t="s">
        <v>44</v>
      </c>
      <c r="L54" s="114" t="s">
        <v>953</v>
      </c>
      <c r="M54" s="40" t="s">
        <v>37</v>
      </c>
      <c r="N54" s="81" t="s">
        <v>594</v>
      </c>
      <c r="O54" s="40" t="s">
        <v>204</v>
      </c>
      <c r="P54" s="56" t="s">
        <v>40</v>
      </c>
      <c r="Q54" s="13">
        <v>3703</v>
      </c>
      <c r="R54" s="13">
        <v>3703</v>
      </c>
      <c r="S54" s="55">
        <v>0</v>
      </c>
      <c r="T54" s="29" t="s">
        <v>79</v>
      </c>
      <c r="U54" s="40" t="s">
        <v>55</v>
      </c>
      <c r="V54" s="56" t="s">
        <v>32</v>
      </c>
      <c r="W54" s="11" t="s">
        <v>33</v>
      </c>
      <c r="X54" s="10">
        <f>DATE(YEAR(D54) + 3, MONTH(D54), DAY(D54))</f>
        <v>45308</v>
      </c>
      <c r="Y54" s="49">
        <f>DATE(YEAR(E54) + 3, MONTH(E54), DAY(E54))</f>
        <v>45748</v>
      </c>
      <c r="Z54" s="11" t="s">
        <v>44</v>
      </c>
      <c r="AA54" s="11" t="s">
        <v>44</v>
      </c>
      <c r="AB54" s="11" t="s">
        <v>33</v>
      </c>
      <c r="AC54" s="136" t="s">
        <v>274</v>
      </c>
    </row>
    <row r="55" spans="1:29" ht="46.5">
      <c r="A55" s="40" t="s">
        <v>305</v>
      </c>
      <c r="B55" s="40" t="s">
        <v>306</v>
      </c>
      <c r="C55" s="40" t="s">
        <v>307</v>
      </c>
      <c r="D55" s="41">
        <v>44235</v>
      </c>
      <c r="E55" s="41">
        <v>45695</v>
      </c>
      <c r="F55" s="40" t="s">
        <v>44</v>
      </c>
      <c r="G55" s="49">
        <v>45695</v>
      </c>
      <c r="H55" s="147" t="s">
        <v>32</v>
      </c>
      <c r="I55" s="10">
        <f>D55+365</f>
        <v>44600</v>
      </c>
      <c r="J55" s="45" t="s">
        <v>223</v>
      </c>
      <c r="K55" s="11" t="s">
        <v>44</v>
      </c>
      <c r="L55" s="12" t="s">
        <v>308</v>
      </c>
      <c r="M55" s="45" t="s">
        <v>64</v>
      </c>
      <c r="N55" s="31" t="s">
        <v>309</v>
      </c>
      <c r="O55" s="85" t="s">
        <v>154</v>
      </c>
      <c r="P55" s="40" t="s">
        <v>155</v>
      </c>
      <c r="Q55" s="13">
        <v>187500</v>
      </c>
      <c r="R55" s="13">
        <v>750000</v>
      </c>
      <c r="S55" s="55">
        <v>0</v>
      </c>
      <c r="T55" s="29" t="s">
        <v>42</v>
      </c>
      <c r="U55" s="40" t="s">
        <v>55</v>
      </c>
      <c r="V55" s="42" t="s">
        <v>32</v>
      </c>
      <c r="W55" s="11" t="s">
        <v>33</v>
      </c>
      <c r="X55" s="10">
        <f>DATE(YEAR(D55) + 3, MONTH(D55), DAY(D55))</f>
        <v>45330</v>
      </c>
      <c r="Y55" s="49">
        <f>DATE(YEAR(E55) + 3, MONTH(E55), DAY(E55))</f>
        <v>46790</v>
      </c>
      <c r="Z55" s="11" t="s">
        <v>33</v>
      </c>
      <c r="AA55" s="11" t="s">
        <v>57</v>
      </c>
      <c r="AB55" s="11" t="s">
        <v>57</v>
      </c>
      <c r="AC55" s="83" t="s">
        <v>310</v>
      </c>
    </row>
    <row r="56" spans="1:29" ht="31">
      <c r="A56" s="40" t="s">
        <v>213</v>
      </c>
      <c r="B56" s="40" t="s">
        <v>214</v>
      </c>
      <c r="C56" s="40" t="s">
        <v>215</v>
      </c>
      <c r="D56" s="146">
        <v>44249</v>
      </c>
      <c r="E56" s="146">
        <v>44978</v>
      </c>
      <c r="F56" s="40" t="s">
        <v>216</v>
      </c>
      <c r="G56" s="41">
        <v>45709</v>
      </c>
      <c r="H56" s="75" t="s">
        <v>32</v>
      </c>
      <c r="I56" s="10">
        <v>44958</v>
      </c>
      <c r="J56" s="45" t="s">
        <v>129</v>
      </c>
      <c r="K56" s="8" t="s">
        <v>44</v>
      </c>
      <c r="L56" s="79" t="s">
        <v>217</v>
      </c>
      <c r="M56" s="40" t="s">
        <v>51</v>
      </c>
      <c r="N56" s="64" t="s">
        <v>218</v>
      </c>
      <c r="O56" s="64" t="s">
        <v>219</v>
      </c>
      <c r="P56" s="64" t="s">
        <v>119</v>
      </c>
      <c r="Q56" s="13">
        <v>750000</v>
      </c>
      <c r="R56" s="13">
        <v>3000000</v>
      </c>
      <c r="S56" s="55" t="s">
        <v>32</v>
      </c>
      <c r="T56" s="64" t="s">
        <v>42</v>
      </c>
      <c r="U56" s="64" t="s">
        <v>55</v>
      </c>
      <c r="V56" s="85" t="s">
        <v>32</v>
      </c>
      <c r="W56" s="125" t="s">
        <v>220</v>
      </c>
      <c r="X56" s="10">
        <f>DATE(YEAR(D56) + 3, MONTH(D56), DAY(D56))</f>
        <v>45344</v>
      </c>
      <c r="Y56" s="49">
        <f>DATE(YEAR(E56) + 3, MONTH(E56), DAY(E56))</f>
        <v>46074</v>
      </c>
      <c r="Z56" s="11" t="s">
        <v>33</v>
      </c>
      <c r="AA56" s="11" t="s">
        <v>57</v>
      </c>
      <c r="AB56" s="11" t="s">
        <v>57</v>
      </c>
      <c r="AC56" s="76" t="s">
        <v>136</v>
      </c>
    </row>
    <row r="57" spans="1:29" ht="108.5">
      <c r="A57" s="40" t="s">
        <v>562</v>
      </c>
      <c r="B57" s="40" t="s">
        <v>563</v>
      </c>
      <c r="C57" s="40" t="s">
        <v>564</v>
      </c>
      <c r="D57" s="146">
        <v>44249</v>
      </c>
      <c r="E57" s="146">
        <v>44773</v>
      </c>
      <c r="F57" s="40" t="s">
        <v>44</v>
      </c>
      <c r="G57" s="261">
        <v>44773</v>
      </c>
      <c r="H57" s="75" t="s">
        <v>32</v>
      </c>
      <c r="I57" s="11" t="s">
        <v>33</v>
      </c>
      <c r="J57" s="45" t="s">
        <v>565</v>
      </c>
      <c r="K57" s="11" t="s">
        <v>44</v>
      </c>
      <c r="L57" s="46" t="s">
        <v>566</v>
      </c>
      <c r="M57" s="110" t="s">
        <v>37</v>
      </c>
      <c r="N57" s="40" t="s">
        <v>567</v>
      </c>
      <c r="O57" s="40" t="s">
        <v>568</v>
      </c>
      <c r="P57" s="40" t="s">
        <v>332</v>
      </c>
      <c r="Q57" s="13">
        <v>98050</v>
      </c>
      <c r="R57" s="13">
        <v>98050</v>
      </c>
      <c r="S57" s="55">
        <v>0</v>
      </c>
      <c r="T57" s="11" t="s">
        <v>42</v>
      </c>
      <c r="U57" s="8" t="s">
        <v>55</v>
      </c>
      <c r="V57" s="29" t="s">
        <v>32</v>
      </c>
      <c r="W57" s="48"/>
      <c r="X57" s="10">
        <f>DATE(YEAR(D57) + 3, MONTH(D57), DAY(D57))</f>
        <v>45344</v>
      </c>
      <c r="Y57" s="49">
        <f>DATE(YEAR(E57) + 3, MONTH(E57), DAY(E57))</f>
        <v>45869</v>
      </c>
      <c r="Z57" s="10"/>
      <c r="AA57" s="10" t="s">
        <v>44</v>
      </c>
      <c r="AB57" s="10" t="s">
        <v>33</v>
      </c>
      <c r="AC57" s="148" t="s">
        <v>45</v>
      </c>
    </row>
    <row r="58" spans="1:29" ht="93">
      <c r="A58" s="262" t="s">
        <v>833</v>
      </c>
      <c r="B58" s="262" t="s">
        <v>834</v>
      </c>
      <c r="C58" s="262" t="s">
        <v>835</v>
      </c>
      <c r="D58" s="82">
        <v>44263</v>
      </c>
      <c r="E58" s="82">
        <v>44681</v>
      </c>
      <c r="F58" s="42" t="s">
        <v>44</v>
      </c>
      <c r="G58" s="82">
        <v>44681</v>
      </c>
      <c r="H58" s="44" t="s">
        <v>32</v>
      </c>
      <c r="I58" s="11" t="s">
        <v>33</v>
      </c>
      <c r="J58" s="263" t="s">
        <v>836</v>
      </c>
      <c r="K58" s="8" t="s">
        <v>35</v>
      </c>
      <c r="L58" s="52" t="s">
        <v>837</v>
      </c>
      <c r="M58" s="40" t="s">
        <v>37</v>
      </c>
      <c r="N58" s="262" t="s">
        <v>838</v>
      </c>
      <c r="O58" s="262" t="s">
        <v>839</v>
      </c>
      <c r="P58" s="42" t="s">
        <v>54</v>
      </c>
      <c r="Q58" s="13">
        <v>20000</v>
      </c>
      <c r="R58" s="13">
        <v>20000</v>
      </c>
      <c r="S58" s="55">
        <v>0</v>
      </c>
      <c r="T58" s="56" t="s">
        <v>88</v>
      </c>
      <c r="U58" s="40" t="s">
        <v>55</v>
      </c>
      <c r="V58" s="42" t="s">
        <v>32</v>
      </c>
      <c r="W58" s="11" t="s">
        <v>33</v>
      </c>
      <c r="X58" s="10">
        <f>DATE(YEAR(D58) + 3, MONTH(D58), DAY(D58))</f>
        <v>45359</v>
      </c>
      <c r="Y58" s="10">
        <f>DATE(YEAR(E58) + 3, MONTH(E58), DAY(E58))</f>
        <v>45777</v>
      </c>
      <c r="Z58" s="11" t="s">
        <v>33</v>
      </c>
      <c r="AA58" s="11" t="s">
        <v>44</v>
      </c>
      <c r="AB58" s="11" t="s">
        <v>33</v>
      </c>
      <c r="AC58" s="73"/>
    </row>
    <row r="59" spans="1:29" ht="77.5">
      <c r="A59" s="40" t="s">
        <v>491</v>
      </c>
      <c r="B59" s="225" t="s">
        <v>492</v>
      </c>
      <c r="C59" s="264" t="s">
        <v>493</v>
      </c>
      <c r="D59" s="82">
        <v>44277</v>
      </c>
      <c r="E59" s="82">
        <v>44957</v>
      </c>
      <c r="F59" s="42" t="s">
        <v>494</v>
      </c>
      <c r="G59" s="49">
        <v>45322</v>
      </c>
      <c r="H59" s="44" t="s">
        <v>32</v>
      </c>
      <c r="I59" s="10">
        <v>44642</v>
      </c>
      <c r="J59" s="265" t="s">
        <v>495</v>
      </c>
      <c r="K59" s="11" t="s">
        <v>44</v>
      </c>
      <c r="L59" s="42">
        <v>25185</v>
      </c>
      <c r="M59" s="42" t="s">
        <v>37</v>
      </c>
      <c r="N59" s="42" t="s">
        <v>496</v>
      </c>
      <c r="O59" s="42" t="s">
        <v>374</v>
      </c>
      <c r="P59" s="40" t="s">
        <v>135</v>
      </c>
      <c r="Q59" s="14">
        <v>83987.02</v>
      </c>
      <c r="R59" s="14">
        <v>158608.67000000001</v>
      </c>
      <c r="S59" s="266">
        <v>0</v>
      </c>
      <c r="T59" s="42" t="s">
        <v>42</v>
      </c>
      <c r="U59" s="42" t="s">
        <v>55</v>
      </c>
      <c r="V59" s="11" t="s">
        <v>32</v>
      </c>
      <c r="W59" s="149" t="s">
        <v>497</v>
      </c>
      <c r="X59" s="10">
        <f>DATE(YEAR(D59) + 3, MONTH(D59), DAY(D59))</f>
        <v>45373</v>
      </c>
      <c r="Y59" s="10">
        <f>DATE(YEAR(E59) + 3, MONTH(E59), DAY(E59))</f>
        <v>46053</v>
      </c>
      <c r="Z59" s="11" t="s">
        <v>49</v>
      </c>
      <c r="AA59" s="11" t="s">
        <v>44</v>
      </c>
      <c r="AB59" s="11" t="s">
        <v>33</v>
      </c>
      <c r="AC59" s="73" t="s">
        <v>310</v>
      </c>
    </row>
    <row r="60" spans="1:29" ht="31">
      <c r="A60" s="40" t="s">
        <v>137</v>
      </c>
      <c r="B60" s="40" t="s">
        <v>138</v>
      </c>
      <c r="C60" s="40" t="s">
        <v>138</v>
      </c>
      <c r="D60" s="146">
        <v>44287</v>
      </c>
      <c r="E60" s="146">
        <v>45382</v>
      </c>
      <c r="F60" s="40" t="s">
        <v>139</v>
      </c>
      <c r="G60" s="41">
        <v>46843</v>
      </c>
      <c r="H60" s="75" t="s">
        <v>49</v>
      </c>
      <c r="I60" s="10">
        <v>44930</v>
      </c>
      <c r="J60" s="45" t="s">
        <v>140</v>
      </c>
      <c r="K60" s="11" t="s">
        <v>44</v>
      </c>
      <c r="L60" s="46" t="s">
        <v>141</v>
      </c>
      <c r="M60" s="40" t="s">
        <v>51</v>
      </c>
      <c r="N60" s="40" t="s">
        <v>142</v>
      </c>
      <c r="O60" s="267" t="s">
        <v>143</v>
      </c>
      <c r="P60" s="40" t="s">
        <v>67</v>
      </c>
      <c r="Q60" s="13">
        <v>2075000.34</v>
      </c>
      <c r="R60" s="13">
        <v>14525002.380000001</v>
      </c>
      <c r="S60" s="55"/>
      <c r="T60" s="40" t="s">
        <v>42</v>
      </c>
      <c r="U60" s="40" t="s">
        <v>55</v>
      </c>
      <c r="V60" s="40" t="s">
        <v>49</v>
      </c>
      <c r="W60" s="74" t="s">
        <v>33</v>
      </c>
      <c r="X60" s="69">
        <f>DATE(YEAR(D60) + 3, MONTH(D60), DAY(D60))</f>
        <v>45383</v>
      </c>
      <c r="Y60" s="70">
        <f>DATE(YEAR(E60) + 3, MONTH(E60), DAY(E60))</f>
        <v>46477</v>
      </c>
      <c r="Z60" s="74" t="s">
        <v>33</v>
      </c>
      <c r="AA60" s="74" t="s">
        <v>57</v>
      </c>
      <c r="AB60" s="74" t="s">
        <v>57</v>
      </c>
      <c r="AC60" s="105" t="s">
        <v>136</v>
      </c>
    </row>
    <row r="61" spans="1:29" ht="31">
      <c r="A61" s="42" t="s">
        <v>251</v>
      </c>
      <c r="B61" s="40" t="s">
        <v>252</v>
      </c>
      <c r="C61" s="40" t="s">
        <v>253</v>
      </c>
      <c r="D61" s="41">
        <v>44287</v>
      </c>
      <c r="E61" s="132">
        <v>45381</v>
      </c>
      <c r="F61" s="40" t="s">
        <v>32</v>
      </c>
      <c r="G61" s="132">
        <v>45381</v>
      </c>
      <c r="H61" s="44" t="s">
        <v>32</v>
      </c>
      <c r="I61" s="10">
        <f>D61+365</f>
        <v>44652</v>
      </c>
      <c r="J61" s="45" t="s">
        <v>254</v>
      </c>
      <c r="K61" s="11" t="s">
        <v>44</v>
      </c>
      <c r="L61" s="46" t="s">
        <v>255</v>
      </c>
      <c r="M61" s="40" t="s">
        <v>51</v>
      </c>
      <c r="N61" s="40" t="s">
        <v>256</v>
      </c>
      <c r="O61" s="40" t="s">
        <v>204</v>
      </c>
      <c r="P61" s="56" t="s">
        <v>40</v>
      </c>
      <c r="Q61" s="13">
        <v>990000</v>
      </c>
      <c r="R61" s="13">
        <v>1980000</v>
      </c>
      <c r="S61" s="55">
        <v>0</v>
      </c>
      <c r="T61" s="42" t="s">
        <v>88</v>
      </c>
      <c r="U61" s="40" t="s">
        <v>55</v>
      </c>
      <c r="V61" s="153" t="s">
        <v>32</v>
      </c>
      <c r="W61" s="48"/>
      <c r="X61" s="10">
        <f>DATE(YEAR(D61) + 3, MONTH(D61), DAY(D61))</f>
        <v>45383</v>
      </c>
      <c r="Y61" s="10">
        <f>DATE(YEAR(E61) + 3, MONTH(E61), DAY(E61))</f>
        <v>46476</v>
      </c>
      <c r="Z61" s="11"/>
      <c r="AA61" s="11" t="s">
        <v>44</v>
      </c>
      <c r="AB61" s="11" t="s">
        <v>33</v>
      </c>
      <c r="AC61" s="11" t="s">
        <v>69</v>
      </c>
    </row>
    <row r="62" spans="1:29" ht="31">
      <c r="A62" s="262" t="s">
        <v>773</v>
      </c>
      <c r="B62" s="262" t="s">
        <v>774</v>
      </c>
      <c r="C62" s="262" t="s">
        <v>775</v>
      </c>
      <c r="D62" s="82">
        <v>44287</v>
      </c>
      <c r="E62" s="82">
        <v>45382</v>
      </c>
      <c r="F62" s="42" t="s">
        <v>44</v>
      </c>
      <c r="G62" s="82">
        <v>45382</v>
      </c>
      <c r="H62" s="44" t="s">
        <v>32</v>
      </c>
      <c r="I62" s="11" t="s">
        <v>33</v>
      </c>
      <c r="J62" s="268" t="s">
        <v>776</v>
      </c>
      <c r="K62" s="8" t="s">
        <v>35</v>
      </c>
      <c r="L62" s="52" t="s">
        <v>777</v>
      </c>
      <c r="M62" s="40" t="s">
        <v>37</v>
      </c>
      <c r="N62" s="262" t="s">
        <v>735</v>
      </c>
      <c r="O62" s="64" t="s">
        <v>390</v>
      </c>
      <c r="P62" s="42" t="s">
        <v>135</v>
      </c>
      <c r="Q62" s="13">
        <v>10000</v>
      </c>
      <c r="R62" s="13">
        <v>30000</v>
      </c>
      <c r="S62" s="55">
        <v>0</v>
      </c>
      <c r="T62" s="56" t="s">
        <v>88</v>
      </c>
      <c r="U62" s="40" t="s">
        <v>55</v>
      </c>
      <c r="V62" s="147" t="s">
        <v>32</v>
      </c>
      <c r="W62" s="11" t="s">
        <v>33</v>
      </c>
      <c r="X62" s="10">
        <f>DATE(YEAR(D62) + 3, MONTH(D62), DAY(D62))</f>
        <v>45383</v>
      </c>
      <c r="Y62" s="10">
        <f>DATE(YEAR(E62) + 3, MONTH(E62), DAY(E62))</f>
        <v>46477</v>
      </c>
      <c r="Z62" s="11" t="s">
        <v>33</v>
      </c>
      <c r="AA62" s="11" t="s">
        <v>44</v>
      </c>
      <c r="AB62" s="11" t="s">
        <v>33</v>
      </c>
      <c r="AC62" s="11"/>
    </row>
    <row r="63" spans="1:29">
      <c r="A63" s="64" t="s">
        <v>784</v>
      </c>
      <c r="B63" s="64" t="s">
        <v>785</v>
      </c>
      <c r="C63" s="64" t="s">
        <v>786</v>
      </c>
      <c r="D63" s="269">
        <v>44287</v>
      </c>
      <c r="E63" s="154">
        <v>45016</v>
      </c>
      <c r="F63" s="64" t="s">
        <v>57</v>
      </c>
      <c r="G63" s="154">
        <v>45382</v>
      </c>
      <c r="H63" s="67" t="s">
        <v>32</v>
      </c>
      <c r="I63" s="11" t="s">
        <v>33</v>
      </c>
      <c r="J63" s="68" t="s">
        <v>787</v>
      </c>
      <c r="K63" s="74" t="s">
        <v>44</v>
      </c>
      <c r="L63" s="156" t="s">
        <v>788</v>
      </c>
      <c r="M63" s="64" t="s">
        <v>37</v>
      </c>
      <c r="N63" s="64" t="s">
        <v>789</v>
      </c>
      <c r="O63" s="64" t="s">
        <v>204</v>
      </c>
      <c r="P63" s="64" t="s">
        <v>40</v>
      </c>
      <c r="Q63" s="93">
        <f>R63/2</f>
        <v>14415</v>
      </c>
      <c r="R63" s="93">
        <v>28830</v>
      </c>
      <c r="S63" s="86">
        <v>0</v>
      </c>
      <c r="T63" s="85" t="s">
        <v>88</v>
      </c>
      <c r="U63" s="64" t="s">
        <v>55</v>
      </c>
      <c r="V63" s="155" t="s">
        <v>32</v>
      </c>
      <c r="W63" s="48"/>
      <c r="X63" s="10">
        <f>DATE(YEAR(D63) + 3, MONTH(D63), DAY(D63))</f>
        <v>45383</v>
      </c>
      <c r="Y63" s="10">
        <f>DATE(YEAR(E63) + 3, MONTH(E63), DAY(E63))</f>
        <v>46112</v>
      </c>
      <c r="Z63" s="10"/>
      <c r="AA63" s="10" t="s">
        <v>44</v>
      </c>
      <c r="AB63" s="10" t="s">
        <v>33</v>
      </c>
      <c r="AC63" s="10" t="s">
        <v>274</v>
      </c>
    </row>
    <row r="64" spans="1:29" ht="62">
      <c r="A64" s="85" t="s">
        <v>664</v>
      </c>
      <c r="B64" s="270" t="s">
        <v>665</v>
      </c>
      <c r="C64" s="64" t="s">
        <v>666</v>
      </c>
      <c r="D64" s="87">
        <v>44304</v>
      </c>
      <c r="E64" s="87">
        <v>45046</v>
      </c>
      <c r="F64" s="85" t="s">
        <v>479</v>
      </c>
      <c r="G64" s="70">
        <v>45046</v>
      </c>
      <c r="H64" s="220" t="s">
        <v>32</v>
      </c>
      <c r="I64" s="74" t="s">
        <v>33</v>
      </c>
      <c r="J64" s="90" t="s">
        <v>667</v>
      </c>
      <c r="K64" s="85" t="s">
        <v>35</v>
      </c>
      <c r="L64" s="156" t="s">
        <v>668</v>
      </c>
      <c r="M64" s="64" t="s">
        <v>37</v>
      </c>
      <c r="N64" s="85" t="s">
        <v>663</v>
      </c>
      <c r="O64" s="85" t="s">
        <v>374</v>
      </c>
      <c r="P64" s="64" t="s">
        <v>135</v>
      </c>
      <c r="Q64" s="91">
        <v>24537</v>
      </c>
      <c r="R64" s="91">
        <v>49075</v>
      </c>
      <c r="S64" s="91">
        <v>0</v>
      </c>
      <c r="T64" s="85" t="s">
        <v>42</v>
      </c>
      <c r="U64" s="85" t="s">
        <v>55</v>
      </c>
      <c r="V64" s="220" t="s">
        <v>32</v>
      </c>
      <c r="W64" s="74" t="s">
        <v>33</v>
      </c>
      <c r="X64" s="69">
        <f>DATE(YEAR(D64) + 3, MONTH(D64), DAY(D64))</f>
        <v>45400</v>
      </c>
      <c r="Y64" s="69">
        <f>DATE(YEAR(E64) + 6, MONTH(E64), DAY(E64))</f>
        <v>47238</v>
      </c>
      <c r="Z64" s="74" t="s">
        <v>33</v>
      </c>
      <c r="AA64" s="69" t="s">
        <v>44</v>
      </c>
      <c r="AB64" s="69" t="s">
        <v>267</v>
      </c>
      <c r="AC64" s="74" t="s">
        <v>45</v>
      </c>
    </row>
    <row r="65" spans="1:30" ht="46.5">
      <c r="A65" s="149" t="s">
        <v>189</v>
      </c>
      <c r="B65" s="149" t="s">
        <v>190</v>
      </c>
      <c r="C65" s="149" t="s">
        <v>191</v>
      </c>
      <c r="D65" s="72">
        <v>44307</v>
      </c>
      <c r="E65" s="72">
        <v>45200</v>
      </c>
      <c r="F65" s="11" t="s">
        <v>192</v>
      </c>
      <c r="G65" s="10">
        <v>45402</v>
      </c>
      <c r="H65" s="11" t="s">
        <v>49</v>
      </c>
      <c r="I65" s="10">
        <v>44958</v>
      </c>
      <c r="J65" s="149" t="s">
        <v>193</v>
      </c>
      <c r="K65" s="8" t="s">
        <v>44</v>
      </c>
      <c r="L65" s="95" t="s">
        <v>194</v>
      </c>
      <c r="M65" s="8" t="s">
        <v>51</v>
      </c>
      <c r="N65" s="149" t="s">
        <v>195</v>
      </c>
      <c r="O65" s="124" t="s">
        <v>196</v>
      </c>
      <c r="P65" s="11" t="s">
        <v>40</v>
      </c>
      <c r="Q65" s="13">
        <v>1300000</v>
      </c>
      <c r="R65" s="13">
        <v>4000000</v>
      </c>
      <c r="S65" s="28">
        <v>0</v>
      </c>
      <c r="T65" s="29" t="s">
        <v>42</v>
      </c>
      <c r="U65" s="8" t="s">
        <v>55</v>
      </c>
      <c r="V65" s="11" t="s">
        <v>49</v>
      </c>
      <c r="W65" s="8" t="s">
        <v>197</v>
      </c>
      <c r="X65" s="10">
        <f>DATE(YEAR(D65) + 3, MONTH(D65), DAY(D65))</f>
        <v>45403</v>
      </c>
      <c r="Y65" s="10">
        <f>DATE(YEAR(E65) + 3, MONTH(E65), DAY(E65))</f>
        <v>46296</v>
      </c>
      <c r="Z65" s="11" t="s">
        <v>33</v>
      </c>
      <c r="AA65" s="11" t="s">
        <v>44</v>
      </c>
      <c r="AB65" s="11" t="s">
        <v>33</v>
      </c>
      <c r="AC65" s="11" t="s">
        <v>136</v>
      </c>
    </row>
    <row r="66" spans="1:30" ht="31">
      <c r="A66" s="21" t="s">
        <v>426</v>
      </c>
      <c r="B66" s="25" t="s">
        <v>427</v>
      </c>
      <c r="C66" s="25" t="s">
        <v>428</v>
      </c>
      <c r="D66" s="167">
        <v>44321</v>
      </c>
      <c r="E66" s="167">
        <v>44685</v>
      </c>
      <c r="F66" s="21" t="s">
        <v>429</v>
      </c>
      <c r="G66" s="19">
        <v>45050</v>
      </c>
      <c r="H66" s="18" t="s">
        <v>32</v>
      </c>
      <c r="I66" s="34" t="s">
        <v>33</v>
      </c>
      <c r="J66" s="271" t="s">
        <v>430</v>
      </c>
      <c r="K66" s="21" t="s">
        <v>35</v>
      </c>
      <c r="L66" s="142" t="s">
        <v>431</v>
      </c>
      <c r="M66" s="15" t="s">
        <v>37</v>
      </c>
      <c r="N66" s="21" t="s">
        <v>432</v>
      </c>
      <c r="O66" s="21" t="s">
        <v>374</v>
      </c>
      <c r="P66" s="25" t="s">
        <v>135</v>
      </c>
      <c r="Q66" s="144">
        <v>225245</v>
      </c>
      <c r="R66" s="144">
        <v>225245</v>
      </c>
      <c r="S66" s="168">
        <v>0</v>
      </c>
      <c r="T66" s="21" t="s">
        <v>42</v>
      </c>
      <c r="U66" s="25" t="s">
        <v>55</v>
      </c>
      <c r="V66" s="21" t="s">
        <v>32</v>
      </c>
      <c r="W66" s="272" t="s">
        <v>33</v>
      </c>
      <c r="X66" s="19">
        <f>DATE(YEAR(D66) + 3, MONTH(D66), DAY(D66))</f>
        <v>45417</v>
      </c>
      <c r="Y66" s="19">
        <f>DATE(YEAR(E66) + 3, MONTH(E66), DAY(E66))</f>
        <v>45781</v>
      </c>
      <c r="Z66" s="21" t="s">
        <v>33</v>
      </c>
      <c r="AA66" s="21" t="s">
        <v>44</v>
      </c>
      <c r="AB66" s="21" t="s">
        <v>33</v>
      </c>
      <c r="AC66" s="21" t="s">
        <v>310</v>
      </c>
    </row>
    <row r="67" spans="1:30" s="11" customFormat="1" ht="93">
      <c r="A67" s="11" t="s">
        <v>515</v>
      </c>
      <c r="B67" s="8" t="s">
        <v>516</v>
      </c>
      <c r="C67" s="8" t="s">
        <v>517</v>
      </c>
      <c r="D67" s="72">
        <v>44322</v>
      </c>
      <c r="E67" s="72">
        <v>44865</v>
      </c>
      <c r="F67" s="11" t="s">
        <v>44</v>
      </c>
      <c r="G67" s="10">
        <v>44865</v>
      </c>
      <c r="H67" s="44" t="s">
        <v>32</v>
      </c>
      <c r="I67" s="10">
        <f>D67+365</f>
        <v>44687</v>
      </c>
      <c r="J67" s="73" t="s">
        <v>518</v>
      </c>
      <c r="K67" s="11" t="s">
        <v>35</v>
      </c>
      <c r="L67" s="139" t="s">
        <v>519</v>
      </c>
      <c r="M67" s="8" t="s">
        <v>64</v>
      </c>
      <c r="N67" s="11" t="s">
        <v>160</v>
      </c>
      <c r="O67" s="11" t="s">
        <v>143</v>
      </c>
      <c r="P67" s="11" t="s">
        <v>67</v>
      </c>
      <c r="Q67" s="13">
        <v>133080</v>
      </c>
      <c r="R67" s="13">
        <v>133080</v>
      </c>
      <c r="S67" s="172">
        <v>0</v>
      </c>
      <c r="T67" s="11" t="s">
        <v>42</v>
      </c>
      <c r="U67" s="11" t="s">
        <v>55</v>
      </c>
      <c r="V67" s="11" t="s">
        <v>32</v>
      </c>
      <c r="W67" s="84" t="s">
        <v>33</v>
      </c>
      <c r="X67" s="10">
        <f>DATE(YEAR(D67) + 3, MONTH(D67), DAY(D67))</f>
        <v>45418</v>
      </c>
      <c r="Y67" s="10">
        <f>DATE(YEAR(E67) + 3, MONTH(E67), DAY(E67))</f>
        <v>45961</v>
      </c>
      <c r="Z67" s="11" t="s">
        <v>33</v>
      </c>
      <c r="AA67" s="11" t="s">
        <v>57</v>
      </c>
      <c r="AB67" s="11" t="s">
        <v>57</v>
      </c>
      <c r="AC67" s="11" t="s">
        <v>45</v>
      </c>
    </row>
    <row r="68" spans="1:30">
      <c r="A68" s="58" t="s">
        <v>469</v>
      </c>
      <c r="B68" s="58" t="s">
        <v>470</v>
      </c>
      <c r="C68" s="58" t="s">
        <v>471</v>
      </c>
      <c r="D68" s="273">
        <v>44329</v>
      </c>
      <c r="E68" s="273">
        <v>45424</v>
      </c>
      <c r="F68" s="58" t="s">
        <v>472</v>
      </c>
      <c r="G68" s="62">
        <v>46154</v>
      </c>
      <c r="H68" s="61" t="s">
        <v>49</v>
      </c>
      <c r="I68" s="11" t="s">
        <v>33</v>
      </c>
      <c r="J68" s="130" t="s">
        <v>473</v>
      </c>
      <c r="K68" s="34" t="s">
        <v>44</v>
      </c>
      <c r="L68" s="12" t="s">
        <v>474</v>
      </c>
      <c r="M68" s="130" t="s">
        <v>37</v>
      </c>
      <c r="N68" s="58" t="s">
        <v>475</v>
      </c>
      <c r="O68" s="99" t="s">
        <v>143</v>
      </c>
      <c r="P68" s="58" t="s">
        <v>67</v>
      </c>
      <c r="Q68" s="100">
        <f>R68/5</f>
        <v>33610.259999999995</v>
      </c>
      <c r="R68" s="100">
        <v>168051.3</v>
      </c>
      <c r="S68" s="129">
        <v>0</v>
      </c>
      <c r="T68" s="34" t="s">
        <v>42</v>
      </c>
      <c r="U68" s="58" t="s">
        <v>55</v>
      </c>
      <c r="V68" s="102" t="s">
        <v>49</v>
      </c>
      <c r="W68" s="34" t="s">
        <v>33</v>
      </c>
      <c r="X68" s="38">
        <f>DATE(YEAR(D68) + 3, MONTH(D68), DAY(D68))</f>
        <v>45425</v>
      </c>
      <c r="Y68" s="38">
        <f>DATE(YEAR(E68) + 3, MONTH(E68), DAY(E68))</f>
        <v>46519</v>
      </c>
      <c r="Z68" s="38" t="s">
        <v>33</v>
      </c>
      <c r="AA68" s="38" t="s">
        <v>44</v>
      </c>
      <c r="AB68" s="38" t="s">
        <v>33</v>
      </c>
      <c r="AC68" s="38" t="s">
        <v>45</v>
      </c>
    </row>
    <row r="69" spans="1:30" ht="31">
      <c r="A69" s="11" t="s">
        <v>639</v>
      </c>
      <c r="B69" s="8" t="s">
        <v>640</v>
      </c>
      <c r="C69" s="8" t="s">
        <v>641</v>
      </c>
      <c r="D69" s="72">
        <v>44333</v>
      </c>
      <c r="E69" s="72">
        <v>45062</v>
      </c>
      <c r="F69" s="11" t="s">
        <v>57</v>
      </c>
      <c r="G69" s="10">
        <v>45793</v>
      </c>
      <c r="H69" s="44" t="s">
        <v>49</v>
      </c>
      <c r="I69" s="11" t="s">
        <v>33</v>
      </c>
      <c r="J69" s="73" t="s">
        <v>642</v>
      </c>
      <c r="K69" s="11" t="s">
        <v>44</v>
      </c>
      <c r="L69" s="188" t="s">
        <v>643</v>
      </c>
      <c r="M69" s="11" t="s">
        <v>37</v>
      </c>
      <c r="N69" s="11" t="s">
        <v>644</v>
      </c>
      <c r="O69" s="11" t="s">
        <v>295</v>
      </c>
      <c r="P69" s="11" t="s">
        <v>67</v>
      </c>
      <c r="Q69" s="13">
        <v>15000</v>
      </c>
      <c r="R69" s="13">
        <v>60000</v>
      </c>
      <c r="S69" s="14">
        <v>0</v>
      </c>
      <c r="T69" s="11" t="s">
        <v>42</v>
      </c>
      <c r="U69" s="11" t="s">
        <v>89</v>
      </c>
      <c r="V69" s="11" t="s">
        <v>49</v>
      </c>
      <c r="W69" s="48" t="s">
        <v>33</v>
      </c>
      <c r="X69" s="10">
        <f>DATE(YEAR(D69) + 3, MONTH(D69), DAY(D69))</f>
        <v>45429</v>
      </c>
      <c r="Y69" s="10">
        <f>DATE(YEAR(E69) + 3, MONTH(E69), DAY(E69))</f>
        <v>46158</v>
      </c>
      <c r="Z69" s="11" t="s">
        <v>33</v>
      </c>
      <c r="AA69" s="11" t="s">
        <v>44</v>
      </c>
      <c r="AB69" s="11" t="s">
        <v>33</v>
      </c>
      <c r="AC69" s="11" t="s">
        <v>582</v>
      </c>
    </row>
    <row r="70" spans="1:30" ht="24.75" customHeight="1">
      <c r="A70" s="11" t="s">
        <v>806</v>
      </c>
      <c r="B70" s="8" t="s">
        <v>807</v>
      </c>
      <c r="C70" s="8" t="s">
        <v>808</v>
      </c>
      <c r="D70" s="72">
        <v>44341</v>
      </c>
      <c r="E70" s="72">
        <v>45070</v>
      </c>
      <c r="F70" s="11" t="s">
        <v>44</v>
      </c>
      <c r="G70" s="72">
        <v>45070</v>
      </c>
      <c r="H70" s="44" t="s">
        <v>49</v>
      </c>
      <c r="I70" s="11" t="s">
        <v>33</v>
      </c>
      <c r="J70" s="73" t="s">
        <v>809</v>
      </c>
      <c r="K70" s="11" t="s">
        <v>44</v>
      </c>
      <c r="L70" s="11">
        <v>1649776</v>
      </c>
      <c r="M70" s="11" t="s">
        <v>37</v>
      </c>
      <c r="N70" s="11" t="s">
        <v>810</v>
      </c>
      <c r="O70" s="40" t="s">
        <v>390</v>
      </c>
      <c r="P70" s="8" t="s">
        <v>135</v>
      </c>
      <c r="Q70" s="14">
        <v>12240</v>
      </c>
      <c r="R70" s="14">
        <v>24240</v>
      </c>
      <c r="S70" s="14">
        <v>0</v>
      </c>
      <c r="T70" s="11" t="s">
        <v>88</v>
      </c>
      <c r="U70" s="11" t="s">
        <v>55</v>
      </c>
      <c r="V70" s="11" t="s">
        <v>49</v>
      </c>
      <c r="W70" s="48"/>
      <c r="X70" s="10">
        <f>DATE(YEAR(D70) + 3, MONTH(D70), DAY(D70))</f>
        <v>45437</v>
      </c>
      <c r="Y70" s="10">
        <f>DATE(YEAR(E70) + 6, MONTH(E70), DAY(E70))</f>
        <v>47262</v>
      </c>
      <c r="Z70" s="11"/>
      <c r="AA70" s="10" t="s">
        <v>44</v>
      </c>
      <c r="AB70" s="11" t="s">
        <v>33</v>
      </c>
      <c r="AC70" s="11" t="s">
        <v>274</v>
      </c>
    </row>
    <row r="71" spans="1:30" ht="124">
      <c r="A71" s="8" t="s">
        <v>849</v>
      </c>
      <c r="B71" s="8" t="s">
        <v>850</v>
      </c>
      <c r="C71" s="8" t="s">
        <v>851</v>
      </c>
      <c r="D71" s="9">
        <v>44341</v>
      </c>
      <c r="E71" s="9">
        <v>45436</v>
      </c>
      <c r="F71" s="11" t="s">
        <v>44</v>
      </c>
      <c r="G71" s="9">
        <v>45436</v>
      </c>
      <c r="H71" s="11" t="s">
        <v>32</v>
      </c>
      <c r="I71" s="11" t="s">
        <v>33</v>
      </c>
      <c r="J71" s="8" t="s">
        <v>852</v>
      </c>
      <c r="K71" s="11" t="s">
        <v>44</v>
      </c>
      <c r="L71" s="12" t="s">
        <v>853</v>
      </c>
      <c r="M71" s="8" t="s">
        <v>37</v>
      </c>
      <c r="N71" s="8" t="s">
        <v>623</v>
      </c>
      <c r="O71" s="124" t="s">
        <v>822</v>
      </c>
      <c r="P71" s="8" t="s">
        <v>40</v>
      </c>
      <c r="Q71" s="57">
        <v>6643.2</v>
      </c>
      <c r="R71" s="57">
        <v>19929.599999999999</v>
      </c>
      <c r="S71" s="14">
        <v>0</v>
      </c>
      <c r="T71" s="11" t="s">
        <v>88</v>
      </c>
      <c r="U71" s="216" t="s">
        <v>854</v>
      </c>
      <c r="V71" s="11" t="s">
        <v>32</v>
      </c>
      <c r="W71" s="48"/>
      <c r="X71" s="10">
        <f>DATE(YEAR(D71) + 3, MONTH(D71), DAY(D71))</f>
        <v>45437</v>
      </c>
      <c r="Y71" s="10">
        <f>DATE(YEAR(E71) + 6, MONTH(E71), DAY(E71))</f>
        <v>47627</v>
      </c>
      <c r="Z71" s="11" t="s">
        <v>33</v>
      </c>
      <c r="AA71" s="11" t="s">
        <v>44</v>
      </c>
      <c r="AB71" s="11" t="s">
        <v>33</v>
      </c>
      <c r="AC71" s="11"/>
    </row>
    <row r="72" spans="1:30" ht="31">
      <c r="A72" s="21" t="s">
        <v>855</v>
      </c>
      <c r="B72" s="25" t="s">
        <v>856</v>
      </c>
      <c r="C72" s="15" t="s">
        <v>857</v>
      </c>
      <c r="D72" s="167">
        <v>44353</v>
      </c>
      <c r="E72" s="167">
        <v>44718</v>
      </c>
      <c r="F72" s="21" t="s">
        <v>44</v>
      </c>
      <c r="G72" s="167">
        <v>44718</v>
      </c>
      <c r="H72" s="18" t="s">
        <v>49</v>
      </c>
      <c r="I72" s="21" t="s">
        <v>33</v>
      </c>
      <c r="J72" s="158" t="s">
        <v>523</v>
      </c>
      <c r="K72" s="21" t="s">
        <v>35</v>
      </c>
      <c r="L72" s="21">
        <v>4121166</v>
      </c>
      <c r="M72" s="21" t="s">
        <v>37</v>
      </c>
      <c r="N72" s="21" t="s">
        <v>524</v>
      </c>
      <c r="O72" s="25" t="s">
        <v>390</v>
      </c>
      <c r="P72" s="25" t="s">
        <v>135</v>
      </c>
      <c r="Q72" s="168">
        <v>19230</v>
      </c>
      <c r="R72" s="168">
        <v>19230</v>
      </c>
      <c r="S72" s="168">
        <v>0</v>
      </c>
      <c r="T72" s="25" t="s">
        <v>79</v>
      </c>
      <c r="U72" s="21" t="s">
        <v>55</v>
      </c>
      <c r="V72" s="21" t="s">
        <v>49</v>
      </c>
      <c r="W72" s="169"/>
      <c r="X72" s="19">
        <f>DATE(YEAR(D72) + 3, MONTH(D72), DAY(D72))</f>
        <v>45449</v>
      </c>
      <c r="Y72" s="19">
        <f>DATE(YEAR(E72) + 6, MONTH(E72), DAY(E72))</f>
        <v>46910</v>
      </c>
      <c r="Z72" s="21" t="s">
        <v>33</v>
      </c>
      <c r="AA72" s="19" t="s">
        <v>44</v>
      </c>
      <c r="AB72" s="21" t="s">
        <v>33</v>
      </c>
      <c r="AC72" s="21" t="s">
        <v>274</v>
      </c>
    </row>
    <row r="73" spans="1:30" ht="62">
      <c r="A73" s="11" t="s">
        <v>714</v>
      </c>
      <c r="B73" s="8" t="s">
        <v>715</v>
      </c>
      <c r="C73" s="8" t="s">
        <v>716</v>
      </c>
      <c r="D73" s="72">
        <v>44367</v>
      </c>
      <c r="E73" s="72">
        <v>44651</v>
      </c>
      <c r="F73" s="8" t="s">
        <v>244</v>
      </c>
      <c r="G73" s="10">
        <v>45565</v>
      </c>
      <c r="H73" s="11" t="s">
        <v>32</v>
      </c>
      <c r="I73" s="11" t="s">
        <v>33</v>
      </c>
      <c r="J73" s="11" t="s">
        <v>717</v>
      </c>
      <c r="K73" s="11" t="s">
        <v>35</v>
      </c>
      <c r="L73" s="12" t="s">
        <v>718</v>
      </c>
      <c r="M73" s="8" t="s">
        <v>37</v>
      </c>
      <c r="N73" s="11" t="s">
        <v>324</v>
      </c>
      <c r="O73" s="11" t="s">
        <v>53</v>
      </c>
      <c r="P73" s="11" t="s">
        <v>54</v>
      </c>
      <c r="Q73" s="14">
        <v>40000</v>
      </c>
      <c r="R73" s="14">
        <v>40000</v>
      </c>
      <c r="S73" s="14">
        <v>0</v>
      </c>
      <c r="T73" s="11" t="s">
        <v>42</v>
      </c>
      <c r="U73" s="11" t="s">
        <v>55</v>
      </c>
      <c r="V73" s="11" t="s">
        <v>32</v>
      </c>
      <c r="W73" s="11" t="s">
        <v>33</v>
      </c>
      <c r="X73" s="10">
        <f>DATE(YEAR(D73) + 3, MONTH(D73), DAY(D73))</f>
        <v>45463</v>
      </c>
      <c r="Y73" s="10">
        <f>DATE(YEAR(E73) + 6, MONTH(E73), DAY(E73))</f>
        <v>46843</v>
      </c>
      <c r="Z73" s="11" t="s">
        <v>33</v>
      </c>
      <c r="AA73" s="10" t="s">
        <v>57</v>
      </c>
      <c r="AB73" s="10" t="s">
        <v>57</v>
      </c>
      <c r="AC73" s="11" t="s">
        <v>45</v>
      </c>
    </row>
    <row r="74" spans="1:30" ht="62">
      <c r="A74" s="25" t="s">
        <v>80</v>
      </c>
      <c r="B74" s="25" t="s">
        <v>81</v>
      </c>
      <c r="C74" s="15" t="s">
        <v>82</v>
      </c>
      <c r="D74" s="140">
        <v>44368</v>
      </c>
      <c r="E74" s="140">
        <v>45016</v>
      </c>
      <c r="F74" s="21" t="s">
        <v>44</v>
      </c>
      <c r="G74" s="140">
        <v>45016</v>
      </c>
      <c r="H74" s="18" t="s">
        <v>32</v>
      </c>
      <c r="I74" s="21" t="s">
        <v>33</v>
      </c>
      <c r="J74" s="141" t="s">
        <v>83</v>
      </c>
      <c r="K74" s="21" t="s">
        <v>35</v>
      </c>
      <c r="L74" s="142" t="s">
        <v>84</v>
      </c>
      <c r="M74" s="25" t="s">
        <v>37</v>
      </c>
      <c r="N74" s="25" t="s">
        <v>85</v>
      </c>
      <c r="O74" s="21" t="s">
        <v>86</v>
      </c>
      <c r="P74" s="25" t="s">
        <v>54</v>
      </c>
      <c r="Q74" s="25" t="s">
        <v>87</v>
      </c>
      <c r="R74" s="25" t="s">
        <v>87</v>
      </c>
      <c r="S74" s="168">
        <v>0</v>
      </c>
      <c r="T74" s="21" t="s">
        <v>88</v>
      </c>
      <c r="U74" s="21" t="s">
        <v>89</v>
      </c>
      <c r="V74" s="21" t="s">
        <v>32</v>
      </c>
      <c r="W74" s="169"/>
      <c r="X74" s="19">
        <f>DATE(YEAR(D74) + 3, MONTH(D74), DAY(D74))</f>
        <v>45464</v>
      </c>
      <c r="Y74" s="19">
        <f>DATE(YEAR(E74) + 6, MONTH(E74), DAY(E74))</f>
        <v>47208</v>
      </c>
      <c r="Z74" s="21" t="s">
        <v>33</v>
      </c>
      <c r="AA74" s="21" t="s">
        <v>44</v>
      </c>
      <c r="AB74" s="21" t="s">
        <v>33</v>
      </c>
      <c r="AC74" s="21"/>
    </row>
    <row r="75" spans="1:30" ht="62">
      <c r="A75" s="8" t="s">
        <v>90</v>
      </c>
      <c r="B75" s="8" t="s">
        <v>91</v>
      </c>
      <c r="C75" s="8" t="s">
        <v>92</v>
      </c>
      <c r="D75" s="9">
        <v>44368</v>
      </c>
      <c r="E75" s="9">
        <v>45016</v>
      </c>
      <c r="F75" s="11" t="s">
        <v>44</v>
      </c>
      <c r="G75" s="9">
        <v>45016</v>
      </c>
      <c r="H75" s="11" t="s">
        <v>32</v>
      </c>
      <c r="I75" s="11" t="s">
        <v>33</v>
      </c>
      <c r="J75" s="8" t="s">
        <v>93</v>
      </c>
      <c r="K75" s="11" t="s">
        <v>35</v>
      </c>
      <c r="L75" s="12" t="s">
        <v>94</v>
      </c>
      <c r="M75" s="8" t="s">
        <v>37</v>
      </c>
      <c r="N75" s="8" t="s">
        <v>85</v>
      </c>
      <c r="O75" s="11" t="s">
        <v>86</v>
      </c>
      <c r="P75" s="8" t="s">
        <v>54</v>
      </c>
      <c r="Q75" s="8" t="s">
        <v>87</v>
      </c>
      <c r="R75" s="8" t="s">
        <v>87</v>
      </c>
      <c r="S75" s="14">
        <v>0</v>
      </c>
      <c r="T75" s="11" t="s">
        <v>88</v>
      </c>
      <c r="U75" s="11" t="s">
        <v>89</v>
      </c>
      <c r="V75" s="11" t="s">
        <v>32</v>
      </c>
      <c r="W75" s="48"/>
      <c r="X75" s="10">
        <f>DATE(YEAR(D75) + 3, MONTH(D75), DAY(D75))</f>
        <v>45464</v>
      </c>
      <c r="Y75" s="10">
        <f>DATE(YEAR(E75) + 6, MONTH(E75), DAY(E75))</f>
        <v>47208</v>
      </c>
      <c r="Z75" s="11" t="s">
        <v>33</v>
      </c>
      <c r="AA75" s="11" t="s">
        <v>44</v>
      </c>
      <c r="AB75" s="11" t="s">
        <v>33</v>
      </c>
      <c r="AC75" s="11"/>
    </row>
    <row r="76" spans="1:30" ht="77.5">
      <c r="A76" s="58" t="s">
        <v>95</v>
      </c>
      <c r="B76" s="58" t="s">
        <v>96</v>
      </c>
      <c r="C76" s="31" t="s">
        <v>97</v>
      </c>
      <c r="D76" s="62">
        <v>44368</v>
      </c>
      <c r="E76" s="62">
        <v>45016</v>
      </c>
      <c r="F76" s="34" t="s">
        <v>44</v>
      </c>
      <c r="G76" s="62">
        <v>45016</v>
      </c>
      <c r="H76" s="33" t="s">
        <v>32</v>
      </c>
      <c r="I76" s="34" t="s">
        <v>33</v>
      </c>
      <c r="J76" s="130" t="s">
        <v>98</v>
      </c>
      <c r="K76" s="34" t="s">
        <v>35</v>
      </c>
      <c r="L76" s="34" t="s">
        <v>99</v>
      </c>
      <c r="M76" s="58" t="s">
        <v>37</v>
      </c>
      <c r="N76" s="58" t="s">
        <v>85</v>
      </c>
      <c r="O76" s="22" t="s">
        <v>86</v>
      </c>
      <c r="P76" s="58" t="s">
        <v>54</v>
      </c>
      <c r="Q76" s="58" t="s">
        <v>87</v>
      </c>
      <c r="R76" s="58" t="s">
        <v>87</v>
      </c>
      <c r="S76" s="108">
        <v>0</v>
      </c>
      <c r="T76" s="34" t="s">
        <v>88</v>
      </c>
      <c r="U76" s="34" t="s">
        <v>89</v>
      </c>
      <c r="V76" s="34" t="s">
        <v>32</v>
      </c>
      <c r="W76" s="37"/>
      <c r="X76" s="38">
        <f>DATE(YEAR(D76) + 3, MONTH(D76), DAY(D76))</f>
        <v>45464</v>
      </c>
      <c r="Y76" s="38">
        <f>DATE(YEAR(E76) + 6, MONTH(E76), DAY(E76))</f>
        <v>47208</v>
      </c>
      <c r="Z76" s="34" t="s">
        <v>33</v>
      </c>
      <c r="AA76" s="34" t="s">
        <v>44</v>
      </c>
      <c r="AB76" s="34" t="s">
        <v>33</v>
      </c>
      <c r="AC76" s="34"/>
    </row>
    <row r="77" spans="1:30" ht="62">
      <c r="A77" s="8" t="s">
        <v>100</v>
      </c>
      <c r="B77" s="8" t="s">
        <v>101</v>
      </c>
      <c r="C77" s="40" t="s">
        <v>102</v>
      </c>
      <c r="D77" s="9">
        <v>44368</v>
      </c>
      <c r="E77" s="9">
        <v>45016</v>
      </c>
      <c r="F77" s="11" t="s">
        <v>44</v>
      </c>
      <c r="G77" s="9">
        <v>45016</v>
      </c>
      <c r="H77" s="44" t="s">
        <v>32</v>
      </c>
      <c r="I77" s="11" t="s">
        <v>33</v>
      </c>
      <c r="J77" s="76" t="s">
        <v>103</v>
      </c>
      <c r="K77" s="11" t="s">
        <v>35</v>
      </c>
      <c r="L77" s="11">
        <v>4421973</v>
      </c>
      <c r="M77" s="8" t="s">
        <v>37</v>
      </c>
      <c r="N77" s="8" t="s">
        <v>85</v>
      </c>
      <c r="O77" s="11" t="s">
        <v>86</v>
      </c>
      <c r="P77" s="8" t="s">
        <v>54</v>
      </c>
      <c r="Q77" s="8" t="s">
        <v>87</v>
      </c>
      <c r="R77" s="8" t="s">
        <v>87</v>
      </c>
      <c r="S77" s="14">
        <v>0</v>
      </c>
      <c r="T77" s="11" t="s">
        <v>88</v>
      </c>
      <c r="U77" s="11" t="s">
        <v>89</v>
      </c>
      <c r="V77" s="11" t="s">
        <v>32</v>
      </c>
      <c r="W77" s="48"/>
      <c r="X77" s="10">
        <f>DATE(YEAR(D77) + 3, MONTH(D77), DAY(D77))</f>
        <v>45464</v>
      </c>
      <c r="Y77" s="10">
        <f>DATE(YEAR(E77) + 6, MONTH(E77), DAY(E77))</f>
        <v>47208</v>
      </c>
      <c r="Z77" s="11" t="s">
        <v>33</v>
      </c>
      <c r="AA77" s="34" t="s">
        <v>44</v>
      </c>
      <c r="AB77" s="34" t="s">
        <v>33</v>
      </c>
      <c r="AC77" s="11"/>
    </row>
    <row r="78" spans="1:30" ht="77.5">
      <c r="A78" s="11" t="s">
        <v>537</v>
      </c>
      <c r="B78" s="11" t="s">
        <v>538</v>
      </c>
      <c r="C78" s="40" t="s">
        <v>539</v>
      </c>
      <c r="D78" s="72">
        <v>44378</v>
      </c>
      <c r="E78" s="72">
        <v>44742</v>
      </c>
      <c r="F78" s="11" t="s">
        <v>57</v>
      </c>
      <c r="G78" s="10">
        <v>45107</v>
      </c>
      <c r="H78" s="44" t="s">
        <v>32</v>
      </c>
      <c r="I78" s="10">
        <f>D78+365</f>
        <v>44743</v>
      </c>
      <c r="J78" s="73" t="s">
        <v>540</v>
      </c>
      <c r="K78" s="11" t="s">
        <v>35</v>
      </c>
      <c r="L78" s="11">
        <v>9489501</v>
      </c>
      <c r="M78" s="11" t="s">
        <v>64</v>
      </c>
      <c r="N78" s="11" t="s">
        <v>541</v>
      </c>
      <c r="O78" s="74" t="s">
        <v>374</v>
      </c>
      <c r="P78" s="8" t="s">
        <v>135</v>
      </c>
      <c r="Q78" s="14">
        <v>55000</v>
      </c>
      <c r="R78" s="14">
        <v>110000</v>
      </c>
      <c r="S78" s="14">
        <v>0</v>
      </c>
      <c r="T78" s="11" t="s">
        <v>42</v>
      </c>
      <c r="U78" s="11" t="s">
        <v>55</v>
      </c>
      <c r="V78" s="11" t="s">
        <v>32</v>
      </c>
      <c r="W78" s="48"/>
      <c r="X78" s="10">
        <f>DATE(YEAR(D78) + 3, MONTH(D78), DAY(D78))</f>
        <v>45474</v>
      </c>
      <c r="Y78" s="10">
        <f>DATE(YEAR(E78) + 6, MONTH(E78), DAY(E78))</f>
        <v>46934</v>
      </c>
      <c r="Z78" s="11"/>
      <c r="AA78" s="34" t="s">
        <v>44</v>
      </c>
      <c r="AB78" s="34" t="s">
        <v>33</v>
      </c>
      <c r="AC78" s="11" t="s">
        <v>45</v>
      </c>
      <c r="AD78" s="50"/>
    </row>
    <row r="79" spans="1:30" ht="93">
      <c r="A79" s="8" t="s">
        <v>363</v>
      </c>
      <c r="B79" s="8" t="s">
        <v>364</v>
      </c>
      <c r="C79" s="40" t="s">
        <v>365</v>
      </c>
      <c r="D79" s="27">
        <v>44389</v>
      </c>
      <c r="E79" s="27">
        <v>45118</v>
      </c>
      <c r="F79" s="8" t="s">
        <v>57</v>
      </c>
      <c r="G79" s="9">
        <v>45849</v>
      </c>
      <c r="H79" s="75" t="s">
        <v>32</v>
      </c>
      <c r="I79" s="10">
        <v>44722</v>
      </c>
      <c r="J79" s="76" t="s">
        <v>366</v>
      </c>
      <c r="K79" s="8" t="s">
        <v>35</v>
      </c>
      <c r="L79" s="8">
        <v>9577300</v>
      </c>
      <c r="M79" s="8" t="s">
        <v>51</v>
      </c>
      <c r="N79" s="8" t="s">
        <v>367</v>
      </c>
      <c r="O79" s="131" t="s">
        <v>368</v>
      </c>
      <c r="P79" s="8" t="s">
        <v>54</v>
      </c>
      <c r="Q79" s="28">
        <v>125000</v>
      </c>
      <c r="R79" s="28">
        <v>500000</v>
      </c>
      <c r="S79" s="28">
        <v>0</v>
      </c>
      <c r="T79" s="8" t="s">
        <v>42</v>
      </c>
      <c r="U79" s="8" t="s">
        <v>55</v>
      </c>
      <c r="V79" s="8" t="s">
        <v>32</v>
      </c>
      <c r="W79" s="117"/>
      <c r="X79" s="10">
        <f>DATE(YEAR(D79) + 3, MONTH(D79), DAY(D79))</f>
        <v>45485</v>
      </c>
      <c r="Y79" s="10">
        <f>DATE(YEAR(E79) + 6, MONTH(E79), DAY(E79))</f>
        <v>47310</v>
      </c>
      <c r="Z79" s="8"/>
      <c r="AA79" s="34" t="s">
        <v>44</v>
      </c>
      <c r="AB79" s="34" t="s">
        <v>33</v>
      </c>
      <c r="AC79" s="8" t="s">
        <v>58</v>
      </c>
    </row>
    <row r="80" spans="1:30" ht="31">
      <c r="A80" s="8" t="s">
        <v>790</v>
      </c>
      <c r="B80" s="8" t="s">
        <v>791</v>
      </c>
      <c r="C80" s="40" t="s">
        <v>792</v>
      </c>
      <c r="D80" s="9">
        <v>44390</v>
      </c>
      <c r="E80" s="9">
        <v>44760</v>
      </c>
      <c r="F80" s="11" t="s">
        <v>44</v>
      </c>
      <c r="G80" s="9">
        <v>44760</v>
      </c>
      <c r="H80" s="44" t="s">
        <v>32</v>
      </c>
      <c r="I80" s="11" t="s">
        <v>33</v>
      </c>
      <c r="J80" s="76" t="s">
        <v>793</v>
      </c>
      <c r="K80" s="11" t="s">
        <v>35</v>
      </c>
      <c r="L80" s="11">
        <v>10600963</v>
      </c>
      <c r="M80" s="8" t="s">
        <v>37</v>
      </c>
      <c r="N80" s="8" t="s">
        <v>148</v>
      </c>
      <c r="O80" s="64" t="s">
        <v>204</v>
      </c>
      <c r="P80" s="8" t="s">
        <v>40</v>
      </c>
      <c r="Q80" s="54">
        <v>27000</v>
      </c>
      <c r="R80" s="54">
        <v>27000</v>
      </c>
      <c r="S80" s="14">
        <v>0</v>
      </c>
      <c r="T80" s="11" t="s">
        <v>88</v>
      </c>
      <c r="U80" s="11" t="s">
        <v>89</v>
      </c>
      <c r="V80" s="11" t="s">
        <v>32</v>
      </c>
      <c r="W80" s="48"/>
      <c r="X80" s="10">
        <f>DATE(YEAR(D80) + 3, MONTH(D80), DAY(D80))</f>
        <v>45486</v>
      </c>
      <c r="Y80" s="10">
        <f>DATE(YEAR(E80) + 6, MONTH(E80), DAY(E80))</f>
        <v>46952</v>
      </c>
      <c r="Z80" s="11" t="s">
        <v>44</v>
      </c>
      <c r="AA80" s="34" t="s">
        <v>57</v>
      </c>
      <c r="AB80" s="34" t="s">
        <v>57</v>
      </c>
      <c r="AC80" s="11" t="s">
        <v>274</v>
      </c>
    </row>
    <row r="81" spans="1:29" ht="93">
      <c r="A81" s="11" t="s">
        <v>369</v>
      </c>
      <c r="B81" s="274" t="s">
        <v>370</v>
      </c>
      <c r="C81" s="40" t="s">
        <v>371</v>
      </c>
      <c r="D81" s="72">
        <v>44393</v>
      </c>
      <c r="E81" s="72">
        <v>45122</v>
      </c>
      <c r="F81" s="11" t="s">
        <v>57</v>
      </c>
      <c r="G81" s="10">
        <v>45853</v>
      </c>
      <c r="H81" s="44" t="s">
        <v>49</v>
      </c>
      <c r="I81" s="10">
        <f>D81+730</f>
        <v>45123</v>
      </c>
      <c r="J81" s="73" t="s">
        <v>372</v>
      </c>
      <c r="K81" s="11" t="s">
        <v>35</v>
      </c>
      <c r="L81" s="11">
        <v>7769023</v>
      </c>
      <c r="M81" s="11" t="s">
        <v>64</v>
      </c>
      <c r="N81" s="11" t="s">
        <v>373</v>
      </c>
      <c r="O81" s="11" t="s">
        <v>374</v>
      </c>
      <c r="P81" s="11" t="s">
        <v>135</v>
      </c>
      <c r="Q81" s="14">
        <v>112500</v>
      </c>
      <c r="R81" s="14">
        <v>450000</v>
      </c>
      <c r="S81" s="14">
        <v>0</v>
      </c>
      <c r="T81" s="11" t="s">
        <v>42</v>
      </c>
      <c r="U81" s="275" t="s">
        <v>43</v>
      </c>
      <c r="V81" s="11" t="s">
        <v>32</v>
      </c>
      <c r="W81" s="107" t="s">
        <v>375</v>
      </c>
      <c r="X81" s="10">
        <f>DATE(YEAR(D81) + 3, MONTH(D81), DAY(D81))</f>
        <v>45489</v>
      </c>
      <c r="Y81" s="10">
        <f>DATE(YEAR(E81) + 3, MONTH(E81), DAY(E81))</f>
        <v>46218</v>
      </c>
      <c r="Z81" s="11" t="s">
        <v>33</v>
      </c>
      <c r="AA81" s="34" t="s">
        <v>44</v>
      </c>
      <c r="AB81" s="34" t="s">
        <v>33</v>
      </c>
      <c r="AC81" s="11" t="s">
        <v>310</v>
      </c>
    </row>
    <row r="82" spans="1:29" ht="46.5">
      <c r="A82" s="53" t="s">
        <v>811</v>
      </c>
      <c r="B82" s="53" t="s">
        <v>812</v>
      </c>
      <c r="C82" s="64" t="s">
        <v>813</v>
      </c>
      <c r="D82" s="104">
        <v>44409</v>
      </c>
      <c r="E82" s="104">
        <v>45138</v>
      </c>
      <c r="F82" s="74" t="s">
        <v>44</v>
      </c>
      <c r="G82" s="104">
        <v>45138</v>
      </c>
      <c r="H82" s="89" t="s">
        <v>32</v>
      </c>
      <c r="I82" s="11" t="s">
        <v>33</v>
      </c>
      <c r="J82" s="105" t="s">
        <v>814</v>
      </c>
      <c r="K82" s="74" t="s">
        <v>35</v>
      </c>
      <c r="L82" s="139" t="s">
        <v>815</v>
      </c>
      <c r="M82" s="53" t="s">
        <v>37</v>
      </c>
      <c r="N82" s="53" t="s">
        <v>451</v>
      </c>
      <c r="O82" s="74" t="s">
        <v>295</v>
      </c>
      <c r="P82" s="53" t="s">
        <v>67</v>
      </c>
      <c r="Q82" s="210">
        <v>24000</v>
      </c>
      <c r="R82" s="210">
        <v>24000</v>
      </c>
      <c r="S82" s="120">
        <v>0</v>
      </c>
      <c r="T82" s="74" t="s">
        <v>88</v>
      </c>
      <c r="U82" s="11" t="s">
        <v>89</v>
      </c>
      <c r="V82" s="74" t="s">
        <v>32</v>
      </c>
      <c r="W82" s="121"/>
      <c r="X82" s="69">
        <f>DATE(YEAR(D82) + 3, MONTH(D82), DAY(D82))</f>
        <v>45505</v>
      </c>
      <c r="Y82" s="69">
        <f>DATE(YEAR(E82) + 6, MONTH(E82), DAY(E82))</f>
        <v>47330</v>
      </c>
      <c r="Z82" s="74" t="s">
        <v>33</v>
      </c>
      <c r="AA82" s="21" t="s">
        <v>44</v>
      </c>
      <c r="AB82" s="21" t="s">
        <v>33</v>
      </c>
      <c r="AC82" s="74"/>
    </row>
    <row r="83" spans="1:29" ht="98.9" customHeight="1">
      <c r="A83" s="8" t="s">
        <v>919</v>
      </c>
      <c r="B83" s="8" t="s">
        <v>920</v>
      </c>
      <c r="C83" s="8" t="s">
        <v>921</v>
      </c>
      <c r="D83" s="9">
        <v>44409</v>
      </c>
      <c r="E83" s="9">
        <v>44804</v>
      </c>
      <c r="F83" s="11" t="s">
        <v>44</v>
      </c>
      <c r="G83" s="9">
        <v>44804</v>
      </c>
      <c r="H83" s="44" t="s">
        <v>32</v>
      </c>
      <c r="I83" s="11" t="s">
        <v>33</v>
      </c>
      <c r="J83" s="76" t="s">
        <v>922</v>
      </c>
      <c r="K83" s="11" t="s">
        <v>35</v>
      </c>
      <c r="L83" s="12" t="s">
        <v>923</v>
      </c>
      <c r="M83" s="8" t="s">
        <v>37</v>
      </c>
      <c r="N83" s="8" t="s">
        <v>821</v>
      </c>
      <c r="O83" s="11" t="s">
        <v>39</v>
      </c>
      <c r="P83" s="8" t="s">
        <v>40</v>
      </c>
      <c r="Q83" s="54">
        <v>9000</v>
      </c>
      <c r="R83" s="54">
        <v>9000</v>
      </c>
      <c r="S83" s="14">
        <v>0</v>
      </c>
      <c r="T83" s="11" t="s">
        <v>88</v>
      </c>
      <c r="U83" s="11" t="s">
        <v>89</v>
      </c>
      <c r="V83" s="11" t="s">
        <v>32</v>
      </c>
      <c r="W83" s="48"/>
      <c r="X83" s="10">
        <f>DATE(YEAR(D83) + 3, MONTH(D83), DAY(D83))</f>
        <v>45505</v>
      </c>
      <c r="Y83" s="10">
        <f>DATE(YEAR(E83) + 6, MONTH(E83), DAY(E83))</f>
        <v>46996</v>
      </c>
      <c r="Z83" s="11" t="s">
        <v>33</v>
      </c>
      <c r="AA83" s="74" t="s">
        <v>44</v>
      </c>
      <c r="AB83" s="11" t="s">
        <v>44</v>
      </c>
      <c r="AC83" s="11"/>
    </row>
    <row r="84" spans="1:29" ht="31">
      <c r="A84" s="11" t="s">
        <v>459</v>
      </c>
      <c r="B84" s="8" t="s">
        <v>460</v>
      </c>
      <c r="C84" s="162" t="s">
        <v>461</v>
      </c>
      <c r="D84" s="72">
        <v>44410</v>
      </c>
      <c r="E84" s="72">
        <v>44652</v>
      </c>
      <c r="F84" s="11" t="s">
        <v>44</v>
      </c>
      <c r="G84" s="10">
        <v>44652</v>
      </c>
      <c r="H84" s="44" t="s">
        <v>32</v>
      </c>
      <c r="I84" s="11" t="s">
        <v>33</v>
      </c>
      <c r="J84" s="73" t="s">
        <v>133</v>
      </c>
      <c r="K84" s="11" t="s">
        <v>44</v>
      </c>
      <c r="L84" s="163">
        <v>2594504</v>
      </c>
      <c r="M84" s="8" t="s">
        <v>37</v>
      </c>
      <c r="N84" s="11" t="s">
        <v>228</v>
      </c>
      <c r="O84" s="11" t="s">
        <v>66</v>
      </c>
      <c r="P84" s="8" t="s">
        <v>135</v>
      </c>
      <c r="Q84" s="14">
        <v>180000</v>
      </c>
      <c r="R84" s="14">
        <v>180000</v>
      </c>
      <c r="S84" s="14">
        <v>0</v>
      </c>
      <c r="T84" s="11" t="s">
        <v>42</v>
      </c>
      <c r="U84" s="11" t="s">
        <v>55</v>
      </c>
      <c r="V84" s="11" t="s">
        <v>49</v>
      </c>
      <c r="W84" s="48" t="s">
        <v>33</v>
      </c>
      <c r="X84" s="10">
        <f>DATE(YEAR(D84) + 3, MONTH(D84), DAY(D84))</f>
        <v>45506</v>
      </c>
      <c r="Y84" s="10">
        <f>DATE(YEAR(E84) + 6, MONTH(E84), DAY(E84))</f>
        <v>46844</v>
      </c>
      <c r="Z84" s="11" t="s">
        <v>33</v>
      </c>
      <c r="AA84" s="11" t="s">
        <v>57</v>
      </c>
      <c r="AB84" s="11" t="s">
        <v>57</v>
      </c>
      <c r="AC84" s="11" t="s">
        <v>310</v>
      </c>
    </row>
    <row r="85" spans="1:29" ht="31">
      <c r="A85" s="11" t="s">
        <v>863</v>
      </c>
      <c r="B85" s="8" t="s">
        <v>864</v>
      </c>
      <c r="C85" s="8" t="s">
        <v>865</v>
      </c>
      <c r="D85" s="72">
        <v>44431</v>
      </c>
      <c r="E85" s="72">
        <v>45016</v>
      </c>
      <c r="F85" s="11" t="s">
        <v>44</v>
      </c>
      <c r="G85" s="10">
        <v>45016</v>
      </c>
      <c r="H85" s="44" t="s">
        <v>32</v>
      </c>
      <c r="I85" s="11" t="s">
        <v>33</v>
      </c>
      <c r="J85" s="73" t="s">
        <v>866</v>
      </c>
      <c r="K85" s="11" t="s">
        <v>35</v>
      </c>
      <c r="L85" s="11" t="s">
        <v>867</v>
      </c>
      <c r="M85" s="8" t="s">
        <v>37</v>
      </c>
      <c r="N85" s="11" t="s">
        <v>838</v>
      </c>
      <c r="O85" s="11" t="s">
        <v>86</v>
      </c>
      <c r="P85" s="11" t="s">
        <v>54</v>
      </c>
      <c r="Q85" s="14">
        <v>18250</v>
      </c>
      <c r="R85" s="14">
        <v>18250</v>
      </c>
      <c r="S85" s="14">
        <v>0</v>
      </c>
      <c r="T85" s="11" t="s">
        <v>42</v>
      </c>
      <c r="U85" s="11" t="s">
        <v>89</v>
      </c>
      <c r="V85" s="11" t="s">
        <v>32</v>
      </c>
      <c r="W85" s="11" t="s">
        <v>33</v>
      </c>
      <c r="X85" s="10">
        <f>DATE(YEAR(D85) + 3, MONTH(D85), DAY(D85))</f>
        <v>45527</v>
      </c>
      <c r="Y85" s="10">
        <f>DATE(YEAR(E85) + 6, MONTH(E85), DAY(E85))</f>
        <v>47208</v>
      </c>
      <c r="Z85" s="11" t="s">
        <v>33</v>
      </c>
      <c r="AA85" s="10" t="s">
        <v>57</v>
      </c>
      <c r="AB85" s="38" t="s">
        <v>57</v>
      </c>
      <c r="AC85" s="11" t="s">
        <v>274</v>
      </c>
    </row>
    <row r="86" spans="1:29" ht="31">
      <c r="A86" s="8" t="s">
        <v>257</v>
      </c>
      <c r="B86" s="8" t="s">
        <v>258</v>
      </c>
      <c r="C86" s="8" t="s">
        <v>259</v>
      </c>
      <c r="D86" s="123">
        <v>44440</v>
      </c>
      <c r="E86" s="123">
        <v>44986</v>
      </c>
      <c r="F86" s="124" t="s">
        <v>49</v>
      </c>
      <c r="G86" s="123">
        <v>45536</v>
      </c>
      <c r="H86" s="44" t="s">
        <v>32</v>
      </c>
      <c r="I86" s="10">
        <f>D86+182</f>
        <v>44622</v>
      </c>
      <c r="J86" s="76" t="s">
        <v>260</v>
      </c>
      <c r="K86" s="11" t="s">
        <v>44</v>
      </c>
      <c r="L86" s="12" t="s">
        <v>63</v>
      </c>
      <c r="M86" s="8" t="s">
        <v>51</v>
      </c>
      <c r="N86" s="8" t="s">
        <v>261</v>
      </c>
      <c r="O86" s="40" t="s">
        <v>262</v>
      </c>
      <c r="P86" s="11" t="s">
        <v>67</v>
      </c>
      <c r="Q86" s="13">
        <f>SUM(R86/3)</f>
        <v>499755</v>
      </c>
      <c r="R86" s="13">
        <v>1499265</v>
      </c>
      <c r="S86" s="28">
        <v>0</v>
      </c>
      <c r="T86" s="29" t="s">
        <v>42</v>
      </c>
      <c r="U86" s="8" t="s">
        <v>55</v>
      </c>
      <c r="V86" s="11" t="s">
        <v>32</v>
      </c>
      <c r="W86" s="11" t="s">
        <v>33</v>
      </c>
      <c r="X86" s="10">
        <f>DATE(YEAR(D86) + 3, MONTH(D86), DAY(D86))</f>
        <v>45536</v>
      </c>
      <c r="Y86" s="10">
        <f>DATE(YEAR(E86) + 3, MONTH(E86), DAY(E86))</f>
        <v>46082</v>
      </c>
      <c r="Z86" s="11" t="s">
        <v>33</v>
      </c>
      <c r="AA86" s="11" t="s">
        <v>57</v>
      </c>
      <c r="AB86" s="11" t="s">
        <v>57</v>
      </c>
      <c r="AC86" s="11" t="s">
        <v>69</v>
      </c>
    </row>
    <row r="87" spans="1:29" ht="31">
      <c r="A87" s="8" t="s">
        <v>282</v>
      </c>
      <c r="B87" s="8" t="s">
        <v>283</v>
      </c>
      <c r="C87" s="8" t="s">
        <v>283</v>
      </c>
      <c r="D87" s="9">
        <v>44440</v>
      </c>
      <c r="E87" s="9">
        <v>45535</v>
      </c>
      <c r="F87" s="8" t="s">
        <v>49</v>
      </c>
      <c r="G87" s="9">
        <v>48457</v>
      </c>
      <c r="H87" s="11" t="s">
        <v>49</v>
      </c>
      <c r="I87" s="10">
        <f>D87+182</f>
        <v>44622</v>
      </c>
      <c r="J87" s="8" t="s">
        <v>284</v>
      </c>
      <c r="K87" s="8" t="s">
        <v>44</v>
      </c>
      <c r="L87" s="8">
        <v>5234413</v>
      </c>
      <c r="M87" s="8" t="s">
        <v>51</v>
      </c>
      <c r="N87" s="8" t="s">
        <v>285</v>
      </c>
      <c r="O87" s="8" t="s">
        <v>204</v>
      </c>
      <c r="P87" s="11" t="s">
        <v>40</v>
      </c>
      <c r="Q87" s="260">
        <v>87329</v>
      </c>
      <c r="R87" s="260">
        <v>960629</v>
      </c>
      <c r="S87" s="28">
        <v>0</v>
      </c>
      <c r="T87" s="29" t="s">
        <v>42</v>
      </c>
      <c r="U87" s="8" t="s">
        <v>55</v>
      </c>
      <c r="V87" s="11" t="s">
        <v>49</v>
      </c>
      <c r="W87" s="8" t="s">
        <v>286</v>
      </c>
      <c r="X87" s="10">
        <v>45200</v>
      </c>
      <c r="Y87" s="10">
        <v>49583</v>
      </c>
      <c r="Z87" s="11" t="s">
        <v>33</v>
      </c>
      <c r="AA87" s="11" t="s">
        <v>44</v>
      </c>
      <c r="AB87" s="11" t="s">
        <v>33</v>
      </c>
      <c r="AC87" s="10" t="s">
        <v>69</v>
      </c>
    </row>
    <row r="88" spans="1:29" ht="46.5">
      <c r="A88" s="8" t="s">
        <v>376</v>
      </c>
      <c r="B88" s="8" t="s">
        <v>377</v>
      </c>
      <c r="C88" s="8" t="s">
        <v>378</v>
      </c>
      <c r="D88" s="72">
        <v>44440</v>
      </c>
      <c r="E88" s="72">
        <v>45169</v>
      </c>
      <c r="F88" s="8" t="s">
        <v>32</v>
      </c>
      <c r="G88" s="9">
        <v>45169</v>
      </c>
      <c r="H88" s="11" t="s">
        <v>32</v>
      </c>
      <c r="I88" s="10">
        <f>D88+182</f>
        <v>44622</v>
      </c>
      <c r="J88" s="84" t="s">
        <v>284</v>
      </c>
      <c r="K88" s="8" t="s">
        <v>44</v>
      </c>
      <c r="L88" s="95">
        <v>5234413</v>
      </c>
      <c r="M88" s="8" t="s">
        <v>51</v>
      </c>
      <c r="N88" s="8" t="s">
        <v>379</v>
      </c>
      <c r="O88" s="8" t="s">
        <v>204</v>
      </c>
      <c r="P88" s="11" t="s">
        <v>40</v>
      </c>
      <c r="Q88" s="54">
        <v>444014</v>
      </c>
      <c r="R88" s="54">
        <v>444014</v>
      </c>
      <c r="S88" s="28">
        <v>0</v>
      </c>
      <c r="T88" s="29" t="s">
        <v>42</v>
      </c>
      <c r="U88" s="8" t="s">
        <v>55</v>
      </c>
      <c r="V88" s="11" t="s">
        <v>32</v>
      </c>
      <c r="W88" s="276" t="s">
        <v>33</v>
      </c>
      <c r="X88" s="10" t="s">
        <v>33</v>
      </c>
      <c r="Y88" s="10">
        <v>46266</v>
      </c>
      <c r="Z88" s="11" t="s">
        <v>33</v>
      </c>
      <c r="AA88" s="11" t="s">
        <v>57</v>
      </c>
      <c r="AB88" s="11" t="s">
        <v>57</v>
      </c>
      <c r="AC88" s="11" t="s">
        <v>69</v>
      </c>
    </row>
    <row r="89" spans="1:29" ht="93">
      <c r="A89" s="53" t="s">
        <v>778</v>
      </c>
      <c r="B89" s="8" t="s">
        <v>779</v>
      </c>
      <c r="C89" s="53" t="s">
        <v>780</v>
      </c>
      <c r="D89" s="104">
        <v>44440</v>
      </c>
      <c r="E89" s="104">
        <v>44774</v>
      </c>
      <c r="F89" s="74" t="s">
        <v>44</v>
      </c>
      <c r="G89" s="69">
        <v>44774</v>
      </c>
      <c r="H89" s="74" t="s">
        <v>32</v>
      </c>
      <c r="I89" s="74" t="s">
        <v>33</v>
      </c>
      <c r="J89" s="53" t="s">
        <v>781</v>
      </c>
      <c r="K89" s="74" t="s">
        <v>35</v>
      </c>
      <c r="L89" s="139" t="s">
        <v>782</v>
      </c>
      <c r="M89" s="74" t="s">
        <v>37</v>
      </c>
      <c r="N89" s="53" t="s">
        <v>783</v>
      </c>
      <c r="O89" s="74" t="s">
        <v>53</v>
      </c>
      <c r="P89" s="74" t="s">
        <v>54</v>
      </c>
      <c r="Q89" s="210">
        <v>29935</v>
      </c>
      <c r="R89" s="210">
        <v>29935</v>
      </c>
      <c r="S89" s="120">
        <v>0</v>
      </c>
      <c r="T89" s="74" t="s">
        <v>88</v>
      </c>
      <c r="U89" s="7" t="s">
        <v>89</v>
      </c>
      <c r="V89" s="74" t="s">
        <v>32</v>
      </c>
      <c r="W89" s="121"/>
      <c r="X89" s="69">
        <f>DATE(YEAR(D89) + 3, MONTH(D89), DAY(D89))</f>
        <v>45536</v>
      </c>
      <c r="Y89" s="69">
        <f>DATE(YEAR(E89) + 6, MONTH(E89), DAY(E89))</f>
        <v>46966</v>
      </c>
      <c r="Z89" s="74" t="s">
        <v>33</v>
      </c>
      <c r="AA89" s="69" t="s">
        <v>44</v>
      </c>
      <c r="AB89" s="74" t="s">
        <v>33</v>
      </c>
      <c r="AC89" s="74"/>
    </row>
    <row r="90" spans="1:29" ht="62">
      <c r="A90" s="107" t="s">
        <v>263</v>
      </c>
      <c r="B90" s="107" t="s">
        <v>264</v>
      </c>
      <c r="C90" s="277" t="s">
        <v>265</v>
      </c>
      <c r="D90" s="242">
        <v>44445</v>
      </c>
      <c r="E90" s="9">
        <v>44768</v>
      </c>
      <c r="F90" s="8" t="s">
        <v>44</v>
      </c>
      <c r="G90" s="9">
        <v>44768</v>
      </c>
      <c r="H90" s="107" t="s">
        <v>49</v>
      </c>
      <c r="I90" s="10" t="s">
        <v>177</v>
      </c>
      <c r="J90" s="11" t="s">
        <v>266</v>
      </c>
      <c r="K90" s="11" t="s">
        <v>35</v>
      </c>
      <c r="L90" s="11" t="s">
        <v>266</v>
      </c>
      <c r="M90" s="8" t="s">
        <v>51</v>
      </c>
      <c r="N90" s="11" t="s">
        <v>209</v>
      </c>
      <c r="O90" s="11" t="s">
        <v>210</v>
      </c>
      <c r="P90" s="11" t="s">
        <v>67</v>
      </c>
      <c r="Q90" s="13">
        <v>1400000</v>
      </c>
      <c r="R90" s="13">
        <v>1400000</v>
      </c>
      <c r="S90" s="172">
        <v>0</v>
      </c>
      <c r="T90" s="29" t="s">
        <v>42</v>
      </c>
      <c r="U90" s="8" t="s">
        <v>55</v>
      </c>
      <c r="V90" s="8" t="s">
        <v>49</v>
      </c>
      <c r="W90" s="48"/>
      <c r="X90" s="10">
        <f>DATE(YEAR(D90) + 3, MONTH(D90), DAY(D90))</f>
        <v>45541</v>
      </c>
      <c r="Y90" s="10">
        <f>DATE(YEAR(E90) + 3, MONTH(E90), DAY(E90))</f>
        <v>45864</v>
      </c>
      <c r="Z90" s="14" t="s">
        <v>33</v>
      </c>
      <c r="AA90" s="11" t="s">
        <v>57</v>
      </c>
      <c r="AB90" s="11" t="s">
        <v>267</v>
      </c>
      <c r="AC90" s="11" t="s">
        <v>69</v>
      </c>
    </row>
    <row r="91" spans="1:29" ht="93">
      <c r="A91" s="42" t="s">
        <v>319</v>
      </c>
      <c r="B91" s="40" t="s">
        <v>320</v>
      </c>
      <c r="C91" s="40" t="s">
        <v>321</v>
      </c>
      <c r="D91" s="82">
        <v>44452</v>
      </c>
      <c r="E91" s="82">
        <v>44998</v>
      </c>
      <c r="F91" s="40" t="s">
        <v>244</v>
      </c>
      <c r="G91" s="145">
        <v>45548</v>
      </c>
      <c r="H91" s="44" t="s">
        <v>32</v>
      </c>
      <c r="I91" s="10">
        <f>D91+365</f>
        <v>44817</v>
      </c>
      <c r="J91" s="83" t="s">
        <v>322</v>
      </c>
      <c r="K91" s="11" t="s">
        <v>35</v>
      </c>
      <c r="L91" s="46" t="s">
        <v>323</v>
      </c>
      <c r="M91" s="40" t="s">
        <v>64</v>
      </c>
      <c r="N91" s="42" t="s">
        <v>324</v>
      </c>
      <c r="O91" s="42" t="s">
        <v>53</v>
      </c>
      <c r="P91" s="85" t="s">
        <v>54</v>
      </c>
      <c r="Q91" s="14">
        <v>350000</v>
      </c>
      <c r="R91" s="14">
        <v>700000</v>
      </c>
      <c r="S91" s="47">
        <v>0</v>
      </c>
      <c r="T91" s="42" t="s">
        <v>42</v>
      </c>
      <c r="U91" s="42" t="s">
        <v>55</v>
      </c>
      <c r="V91" s="42" t="s">
        <v>32</v>
      </c>
      <c r="W91" s="11" t="s">
        <v>33</v>
      </c>
      <c r="X91" s="69">
        <f>DATE(YEAR(D91) + 3, MONTH(D91), DAY(D91))</f>
        <v>45548</v>
      </c>
      <c r="Y91" s="49">
        <f>DATE(YEAR(E91) + 6, MONTH(E91), DAY(E91))</f>
        <v>47190</v>
      </c>
      <c r="Z91" s="44" t="s">
        <v>33</v>
      </c>
      <c r="AA91" s="10" t="s">
        <v>57</v>
      </c>
      <c r="AB91" s="10" t="s">
        <v>57</v>
      </c>
      <c r="AC91" s="11" t="s">
        <v>45</v>
      </c>
    </row>
    <row r="92" spans="1:29" ht="124">
      <c r="A92" s="64" t="s">
        <v>241</v>
      </c>
      <c r="B92" s="64" t="s">
        <v>242</v>
      </c>
      <c r="C92" s="64" t="s">
        <v>243</v>
      </c>
      <c r="D92" s="154">
        <v>44459</v>
      </c>
      <c r="E92" s="154">
        <v>45005</v>
      </c>
      <c r="F92" s="64" t="s">
        <v>244</v>
      </c>
      <c r="G92" s="66">
        <v>45555</v>
      </c>
      <c r="H92" s="67" t="s">
        <v>32</v>
      </c>
      <c r="I92" s="69">
        <v>44986</v>
      </c>
      <c r="J92" s="68" t="s">
        <v>245</v>
      </c>
      <c r="K92" s="64" t="s">
        <v>44</v>
      </c>
      <c r="L92" s="92" t="s">
        <v>246</v>
      </c>
      <c r="M92" s="64" t="s">
        <v>51</v>
      </c>
      <c r="N92" s="64" t="s">
        <v>247</v>
      </c>
      <c r="O92" s="64" t="s">
        <v>86</v>
      </c>
      <c r="P92" s="64" t="s">
        <v>54</v>
      </c>
      <c r="Q92" s="86">
        <v>666666</v>
      </c>
      <c r="R92" s="86">
        <v>2000000</v>
      </c>
      <c r="S92" s="86">
        <v>0</v>
      </c>
      <c r="T92" s="64" t="s">
        <v>42</v>
      </c>
      <c r="U92" s="64" t="s">
        <v>55</v>
      </c>
      <c r="V92" s="64" t="s">
        <v>32</v>
      </c>
      <c r="W92" s="176"/>
      <c r="X92" s="69">
        <f>DATE(YEAR(D92) + 3, MONTH(D92), DAY(D92))</f>
        <v>45555</v>
      </c>
      <c r="Y92" s="70">
        <f>DATE(YEAR(E92) + 6, MONTH(E92), DAY(E92))</f>
        <v>47197</v>
      </c>
      <c r="Z92" s="53" t="s">
        <v>33</v>
      </c>
      <c r="AA92" s="53" t="s">
        <v>57</v>
      </c>
      <c r="AB92" s="74" t="s">
        <v>57</v>
      </c>
      <c r="AC92" s="53" t="s">
        <v>136</v>
      </c>
    </row>
    <row r="93" spans="1:29" ht="46.5">
      <c r="A93" s="11" t="s">
        <v>756</v>
      </c>
      <c r="B93" s="8" t="s">
        <v>757</v>
      </c>
      <c r="C93" s="208" t="s">
        <v>758</v>
      </c>
      <c r="D93" s="72">
        <v>44466</v>
      </c>
      <c r="E93" s="72">
        <v>45107</v>
      </c>
      <c r="F93" s="11" t="s">
        <v>44</v>
      </c>
      <c r="G93" s="72">
        <v>45107</v>
      </c>
      <c r="H93" s="11" t="s">
        <v>32</v>
      </c>
      <c r="I93" s="11" t="s">
        <v>33</v>
      </c>
      <c r="J93" s="11" t="s">
        <v>759</v>
      </c>
      <c r="K93" s="11" t="s">
        <v>35</v>
      </c>
      <c r="L93" s="11" t="s">
        <v>760</v>
      </c>
      <c r="M93" s="11" t="s">
        <v>37</v>
      </c>
      <c r="N93" s="11" t="s">
        <v>85</v>
      </c>
      <c r="O93" s="11" t="s">
        <v>86</v>
      </c>
      <c r="P93" s="11" t="s">
        <v>54</v>
      </c>
      <c r="Q93" s="14">
        <v>30925</v>
      </c>
      <c r="R93" s="14">
        <v>30925</v>
      </c>
      <c r="S93" s="14">
        <v>0</v>
      </c>
      <c r="T93" s="11" t="s">
        <v>42</v>
      </c>
      <c r="U93" s="11" t="s">
        <v>89</v>
      </c>
      <c r="V93" s="11" t="s">
        <v>32</v>
      </c>
      <c r="W93" s="11" t="s">
        <v>33</v>
      </c>
      <c r="X93" s="69">
        <f>DATE(YEAR(D93) + 3, MONTH(D93), DAY(D93))</f>
        <v>45562</v>
      </c>
      <c r="Y93" s="70">
        <f>DATE(YEAR(E93) + 6, MONTH(E93), DAY(E93))</f>
        <v>47299</v>
      </c>
      <c r="Z93" s="11" t="s">
        <v>33</v>
      </c>
      <c r="AA93" s="38" t="s">
        <v>57</v>
      </c>
      <c r="AB93" s="34" t="s">
        <v>57</v>
      </c>
      <c r="AC93" s="11" t="s">
        <v>274</v>
      </c>
    </row>
    <row r="94" spans="1:29" ht="46.5">
      <c r="A94" s="8" t="s">
        <v>104</v>
      </c>
      <c r="B94" s="8" t="s">
        <v>105</v>
      </c>
      <c r="C94" s="8" t="s">
        <v>106</v>
      </c>
      <c r="D94" s="123">
        <v>44470</v>
      </c>
      <c r="E94" s="123">
        <v>45200</v>
      </c>
      <c r="F94" s="8" t="s">
        <v>49</v>
      </c>
      <c r="G94" s="9">
        <v>45931</v>
      </c>
      <c r="H94" s="11" t="s">
        <v>49</v>
      </c>
      <c r="I94" s="10">
        <v>44743</v>
      </c>
      <c r="J94" s="107" t="s">
        <v>107</v>
      </c>
      <c r="K94" s="8"/>
      <c r="L94" s="95" t="s">
        <v>108</v>
      </c>
      <c r="M94" s="8" t="s">
        <v>51</v>
      </c>
      <c r="N94" s="8" t="s">
        <v>109</v>
      </c>
      <c r="O94" s="8" t="s">
        <v>53</v>
      </c>
      <c r="P94" s="11" t="s">
        <v>54</v>
      </c>
      <c r="Q94" s="54">
        <v>7500000</v>
      </c>
      <c r="R94" s="54">
        <v>30000000</v>
      </c>
      <c r="S94" s="28">
        <v>0</v>
      </c>
      <c r="T94" s="29" t="s">
        <v>42</v>
      </c>
      <c r="U94" s="173" t="s">
        <v>110</v>
      </c>
      <c r="V94" s="11" t="s">
        <v>49</v>
      </c>
      <c r="W94" s="11" t="s">
        <v>111</v>
      </c>
      <c r="X94" s="69">
        <v>45200</v>
      </c>
      <c r="Y94" s="70">
        <v>47027</v>
      </c>
      <c r="Z94" s="11" t="s">
        <v>33</v>
      </c>
      <c r="AA94" s="34" t="s">
        <v>57</v>
      </c>
      <c r="AB94" s="34" t="s">
        <v>57</v>
      </c>
      <c r="AC94" s="11" t="s">
        <v>58</v>
      </c>
    </row>
    <row r="95" spans="1:29" ht="62">
      <c r="A95" s="74" t="s">
        <v>290</v>
      </c>
      <c r="B95" s="74" t="s">
        <v>291</v>
      </c>
      <c r="C95" s="278" t="s">
        <v>292</v>
      </c>
      <c r="D95" s="118">
        <v>44470</v>
      </c>
      <c r="E95" s="118">
        <v>45930</v>
      </c>
      <c r="F95" s="74" t="s">
        <v>44</v>
      </c>
      <c r="G95" s="118">
        <v>45930</v>
      </c>
      <c r="H95" s="74" t="s">
        <v>49</v>
      </c>
      <c r="I95" s="69">
        <f>D95+365</f>
        <v>44835</v>
      </c>
      <c r="J95" s="279" t="s">
        <v>293</v>
      </c>
      <c r="K95" s="74" t="s">
        <v>35</v>
      </c>
      <c r="L95" s="280">
        <v>2248713</v>
      </c>
      <c r="M95" s="53" t="s">
        <v>64</v>
      </c>
      <c r="N95" s="74" t="s">
        <v>294</v>
      </c>
      <c r="O95" s="74" t="s">
        <v>295</v>
      </c>
      <c r="P95" s="74" t="s">
        <v>67</v>
      </c>
      <c r="Q95" s="120">
        <v>223237</v>
      </c>
      <c r="R95" s="207">
        <v>892948</v>
      </c>
      <c r="S95" s="201">
        <v>0</v>
      </c>
      <c r="T95" s="94" t="s">
        <v>42</v>
      </c>
      <c r="U95" s="53" t="s">
        <v>55</v>
      </c>
      <c r="V95" s="74" t="s">
        <v>49</v>
      </c>
      <c r="W95" s="74" t="s">
        <v>33</v>
      </c>
      <c r="X95" s="69">
        <f>DATE(YEAR(D95) + 3, MONTH(D95), DAY(D95))</f>
        <v>45566</v>
      </c>
      <c r="Y95" s="70">
        <f>DATE(YEAR(E95) + 6, MONTH(E95), DAY(E95))</f>
        <v>48121</v>
      </c>
      <c r="Z95" s="74" t="s">
        <v>33</v>
      </c>
      <c r="AA95" s="69" t="s">
        <v>44</v>
      </c>
      <c r="AB95" s="69" t="s">
        <v>33</v>
      </c>
      <c r="AC95" s="74" t="s">
        <v>274</v>
      </c>
    </row>
    <row r="96" spans="1:29">
      <c r="A96" s="8" t="s">
        <v>935</v>
      </c>
      <c r="B96" s="8" t="s">
        <v>936</v>
      </c>
      <c r="C96" s="8" t="s">
        <v>937</v>
      </c>
      <c r="D96" s="9">
        <v>44470</v>
      </c>
      <c r="E96" s="9">
        <v>44742</v>
      </c>
      <c r="F96" s="11" t="s">
        <v>44</v>
      </c>
      <c r="G96" s="9">
        <v>44742</v>
      </c>
      <c r="H96" s="11" t="s">
        <v>32</v>
      </c>
      <c r="I96" s="11" t="s">
        <v>33</v>
      </c>
      <c r="J96" s="8" t="s">
        <v>938</v>
      </c>
      <c r="K96" s="11" t="s">
        <v>44</v>
      </c>
      <c r="L96" s="11" t="s">
        <v>33</v>
      </c>
      <c r="M96" s="11" t="s">
        <v>37</v>
      </c>
      <c r="N96" s="8" t="s">
        <v>939</v>
      </c>
      <c r="O96" s="11" t="s">
        <v>53</v>
      </c>
      <c r="P96" s="11" t="s">
        <v>54</v>
      </c>
      <c r="Q96" s="54">
        <v>8600</v>
      </c>
      <c r="R96" s="54">
        <v>8600</v>
      </c>
      <c r="S96" s="14">
        <v>0</v>
      </c>
      <c r="T96" s="11" t="s">
        <v>88</v>
      </c>
      <c r="U96" s="11" t="s">
        <v>89</v>
      </c>
      <c r="V96" s="11" t="s">
        <v>32</v>
      </c>
      <c r="W96" s="48"/>
      <c r="X96" s="10">
        <f>DATE(YEAR(D96) + 3, MONTH(D96), DAY(D96))</f>
        <v>45566</v>
      </c>
      <c r="Y96" s="10">
        <f>DATE(YEAR(E96) + 6, MONTH(E96), DAY(E96))</f>
        <v>46934</v>
      </c>
      <c r="Z96" s="11" t="s">
        <v>33</v>
      </c>
      <c r="AA96" s="10" t="s">
        <v>44</v>
      </c>
      <c r="AB96" s="11" t="s">
        <v>33</v>
      </c>
      <c r="AC96" s="11"/>
    </row>
    <row r="97" spans="1:183" ht="77.5">
      <c r="A97" s="53" t="s">
        <v>556</v>
      </c>
      <c r="B97" s="53" t="s">
        <v>557</v>
      </c>
      <c r="C97" s="175" t="s">
        <v>558</v>
      </c>
      <c r="D97" s="118">
        <v>44476</v>
      </c>
      <c r="E97" s="118">
        <v>45351</v>
      </c>
      <c r="F97" s="74"/>
      <c r="G97" s="69">
        <v>45351</v>
      </c>
      <c r="H97" s="74" t="s">
        <v>32</v>
      </c>
      <c r="I97" s="74" t="s">
        <v>33</v>
      </c>
      <c r="J97" s="53" t="s">
        <v>559</v>
      </c>
      <c r="K97" s="74" t="s">
        <v>35</v>
      </c>
      <c r="L97" s="53" t="s">
        <v>560</v>
      </c>
      <c r="M97" s="74" t="s">
        <v>37</v>
      </c>
      <c r="N97" s="74" t="s">
        <v>561</v>
      </c>
      <c r="O97" s="74" t="s">
        <v>53</v>
      </c>
      <c r="P97" s="74" t="s">
        <v>54</v>
      </c>
      <c r="Q97" s="120">
        <v>100000</v>
      </c>
      <c r="R97" s="120">
        <v>100000</v>
      </c>
      <c r="S97" s="120">
        <v>0</v>
      </c>
      <c r="T97" s="74" t="s">
        <v>42</v>
      </c>
      <c r="U97" s="74" t="s">
        <v>55</v>
      </c>
      <c r="V97" s="74" t="s">
        <v>32</v>
      </c>
      <c r="W97" s="176"/>
      <c r="X97" s="74"/>
      <c r="Y97" s="85"/>
      <c r="Z97" s="74" t="s">
        <v>57</v>
      </c>
      <c r="AA97" s="74" t="s">
        <v>44</v>
      </c>
      <c r="AB97" s="74" t="s">
        <v>33</v>
      </c>
      <c r="AC97" s="74" t="s">
        <v>310</v>
      </c>
    </row>
    <row r="98" spans="1:183" ht="93">
      <c r="A98" s="8" t="s">
        <v>556</v>
      </c>
      <c r="B98" s="8" t="s">
        <v>557</v>
      </c>
      <c r="C98" s="209" t="s">
        <v>770</v>
      </c>
      <c r="D98" s="72">
        <v>44476</v>
      </c>
      <c r="E98" s="72">
        <v>45351</v>
      </c>
      <c r="F98" s="11"/>
      <c r="G98" s="10">
        <v>45351</v>
      </c>
      <c r="H98" s="11" t="s">
        <v>32</v>
      </c>
      <c r="I98" s="11" t="s">
        <v>33</v>
      </c>
      <c r="J98" s="8" t="s">
        <v>771</v>
      </c>
      <c r="K98" s="11" t="s">
        <v>35</v>
      </c>
      <c r="L98" s="8" t="s">
        <v>772</v>
      </c>
      <c r="M98" s="11" t="s">
        <v>37</v>
      </c>
      <c r="N98" s="11" t="s">
        <v>561</v>
      </c>
      <c r="O98" s="11" t="s">
        <v>53</v>
      </c>
      <c r="P98" s="11" t="s">
        <v>54</v>
      </c>
      <c r="Q98" s="14">
        <v>30000</v>
      </c>
      <c r="R98" s="14">
        <v>30000</v>
      </c>
      <c r="S98" s="14">
        <v>0</v>
      </c>
      <c r="T98" s="11" t="s">
        <v>42</v>
      </c>
      <c r="U98" s="11" t="s">
        <v>55</v>
      </c>
      <c r="V98" s="11" t="s">
        <v>32</v>
      </c>
      <c r="W98" s="117"/>
      <c r="X98" s="11"/>
      <c r="Y98" s="11"/>
      <c r="Z98" s="11" t="s">
        <v>57</v>
      </c>
      <c r="AA98" s="11" t="s">
        <v>44</v>
      </c>
      <c r="AB98" s="11" t="s">
        <v>33</v>
      </c>
      <c r="AC98" s="11" t="s">
        <v>310</v>
      </c>
    </row>
    <row r="99" spans="1:183" ht="155">
      <c r="A99" s="34" t="s">
        <v>799</v>
      </c>
      <c r="B99" s="8" t="s">
        <v>800</v>
      </c>
      <c r="C99" s="58" t="s">
        <v>801</v>
      </c>
      <c r="D99" s="97">
        <v>44489</v>
      </c>
      <c r="E99" s="97">
        <v>44927</v>
      </c>
      <c r="F99" s="34" t="s">
        <v>44</v>
      </c>
      <c r="G99" s="38">
        <v>44927</v>
      </c>
      <c r="H99" s="34" t="s">
        <v>32</v>
      </c>
      <c r="I99" s="34" t="s">
        <v>33</v>
      </c>
      <c r="J99" s="34" t="s">
        <v>802</v>
      </c>
      <c r="K99" s="34" t="s">
        <v>44</v>
      </c>
      <c r="L99" s="34" t="s">
        <v>803</v>
      </c>
      <c r="M99" s="34" t="s">
        <v>37</v>
      </c>
      <c r="N99" s="34" t="s">
        <v>804</v>
      </c>
      <c r="O99" s="34" t="s">
        <v>188</v>
      </c>
      <c r="P99" s="34" t="s">
        <v>119</v>
      </c>
      <c r="Q99" s="108">
        <v>25000</v>
      </c>
      <c r="R99" s="108">
        <v>25000</v>
      </c>
      <c r="S99" s="246">
        <v>0</v>
      </c>
      <c r="T99" s="34" t="s">
        <v>88</v>
      </c>
      <c r="U99" s="34" t="s">
        <v>55</v>
      </c>
      <c r="V99" s="34" t="s">
        <v>32</v>
      </c>
      <c r="W99" s="58" t="s">
        <v>805</v>
      </c>
      <c r="X99" s="19">
        <f>DATE(YEAR(D99) + 3, MONTH(D99), DAY(D99))</f>
        <v>45585</v>
      </c>
      <c r="Y99" s="26">
        <f>DATE(YEAR(E99) + 3, MONTH(E99), DAY(E99))</f>
        <v>46023</v>
      </c>
      <c r="Z99" s="108" t="s">
        <v>33</v>
      </c>
      <c r="AA99" s="34" t="s">
        <v>44</v>
      </c>
      <c r="AB99" s="34" t="s">
        <v>33</v>
      </c>
      <c r="AC99" s="34"/>
    </row>
    <row r="100" spans="1:183" ht="77.5">
      <c r="A100" s="8" t="s">
        <v>895</v>
      </c>
      <c r="B100" s="8" t="s">
        <v>896</v>
      </c>
      <c r="C100" s="8" t="s">
        <v>897</v>
      </c>
      <c r="D100" s="9">
        <v>44497</v>
      </c>
      <c r="E100" s="9">
        <v>44746</v>
      </c>
      <c r="F100" s="8" t="s">
        <v>44</v>
      </c>
      <c r="G100" s="9">
        <v>44746</v>
      </c>
      <c r="H100" s="11" t="s">
        <v>32</v>
      </c>
      <c r="I100" s="10">
        <f>D100+365</f>
        <v>44862</v>
      </c>
      <c r="J100" s="8" t="s">
        <v>898</v>
      </c>
      <c r="K100" s="11" t="s">
        <v>35</v>
      </c>
      <c r="L100" s="11">
        <v>7026226</v>
      </c>
      <c r="M100" s="11" t="s">
        <v>37</v>
      </c>
      <c r="N100" s="8" t="s">
        <v>899</v>
      </c>
      <c r="O100" s="11" t="s">
        <v>86</v>
      </c>
      <c r="P100" s="11" t="s">
        <v>54</v>
      </c>
      <c r="Q100" s="54">
        <v>12000</v>
      </c>
      <c r="R100" s="54">
        <v>12000</v>
      </c>
      <c r="S100" s="219">
        <v>0</v>
      </c>
      <c r="T100" s="11" t="s">
        <v>88</v>
      </c>
      <c r="U100" s="11" t="s">
        <v>89</v>
      </c>
      <c r="V100" s="11" t="s">
        <v>32</v>
      </c>
      <c r="W100" s="164" t="s">
        <v>33</v>
      </c>
      <c r="X100" s="69">
        <f>DATE(YEAR('[1]Expired Contracts'!D1306) + 3, MONTH('[1]Expired Contracts'!D1306), DAY('[1]Expired Contracts'!D1306))</f>
        <v>1096</v>
      </c>
      <c r="Y100" s="70">
        <v>45699</v>
      </c>
      <c r="Z100" s="11" t="s">
        <v>33</v>
      </c>
      <c r="AA100" s="77" t="s">
        <v>44</v>
      </c>
      <c r="AB100" s="11" t="s">
        <v>33</v>
      </c>
      <c r="AC100" s="11"/>
    </row>
    <row r="101" spans="1:183" ht="170.5">
      <c r="A101" s="40" t="s">
        <v>799</v>
      </c>
      <c r="B101" s="40" t="s">
        <v>800</v>
      </c>
      <c r="C101" s="40" t="s">
        <v>888</v>
      </c>
      <c r="D101" s="41">
        <v>44498</v>
      </c>
      <c r="E101" s="41">
        <v>44863</v>
      </c>
      <c r="F101" s="40" t="s">
        <v>44</v>
      </c>
      <c r="G101" s="41">
        <v>44863</v>
      </c>
      <c r="H101" s="42" t="s">
        <v>32</v>
      </c>
      <c r="I101" s="49">
        <f>D101+365</f>
        <v>44863</v>
      </c>
      <c r="J101" s="40" t="s">
        <v>802</v>
      </c>
      <c r="K101" s="42" t="s">
        <v>35</v>
      </c>
      <c r="L101" s="42" t="s">
        <v>803</v>
      </c>
      <c r="M101" s="42" t="s">
        <v>37</v>
      </c>
      <c r="N101" s="40" t="s">
        <v>889</v>
      </c>
      <c r="O101" s="42" t="s">
        <v>188</v>
      </c>
      <c r="P101" s="42" t="s">
        <v>119</v>
      </c>
      <c r="Q101" s="226">
        <v>15000</v>
      </c>
      <c r="R101" s="54">
        <v>15000</v>
      </c>
      <c r="S101" s="266">
        <v>0</v>
      </c>
      <c r="T101" s="42" t="s">
        <v>88</v>
      </c>
      <c r="U101" s="42" t="s">
        <v>89</v>
      </c>
      <c r="V101" s="42" t="s">
        <v>32</v>
      </c>
      <c r="W101" s="281" t="s">
        <v>33</v>
      </c>
      <c r="X101" s="49">
        <f>DATE(YEAR('[1]Expired Contracts'!D1315) + 3, MONTH('[1]Expired Contracts'!D1315), DAY('[1]Expired Contracts'!D1315))</f>
        <v>1096</v>
      </c>
      <c r="Y101" s="49">
        <v>45708</v>
      </c>
      <c r="Z101" s="42" t="s">
        <v>33</v>
      </c>
      <c r="AA101" s="42" t="s">
        <v>44</v>
      </c>
      <c r="AB101" s="42" t="s">
        <v>33</v>
      </c>
      <c r="AC101" s="42"/>
    </row>
    <row r="102" spans="1:183" ht="77.5">
      <c r="A102" s="8" t="s">
        <v>914</v>
      </c>
      <c r="B102" s="8" t="s">
        <v>915</v>
      </c>
      <c r="C102" s="8" t="s">
        <v>916</v>
      </c>
      <c r="D102" s="9">
        <v>44505</v>
      </c>
      <c r="E102" s="9">
        <v>44712</v>
      </c>
      <c r="F102" s="8" t="s">
        <v>44</v>
      </c>
      <c r="G102" s="9">
        <v>44712</v>
      </c>
      <c r="H102" s="11" t="s">
        <v>32</v>
      </c>
      <c r="I102" s="10">
        <f>D102+365</f>
        <v>44870</v>
      </c>
      <c r="J102" s="8" t="s">
        <v>917</v>
      </c>
      <c r="K102" s="11" t="s">
        <v>35</v>
      </c>
      <c r="L102" s="11">
        <v>7424081</v>
      </c>
      <c r="M102" s="11" t="s">
        <v>37</v>
      </c>
      <c r="N102" s="8" t="s">
        <v>918</v>
      </c>
      <c r="O102" s="11" t="s">
        <v>86</v>
      </c>
      <c r="P102" s="11" t="s">
        <v>54</v>
      </c>
      <c r="Q102" s="54">
        <v>9000</v>
      </c>
      <c r="R102" s="54">
        <v>9000</v>
      </c>
      <c r="S102" s="219">
        <v>0</v>
      </c>
      <c r="T102" s="11" t="s">
        <v>88</v>
      </c>
      <c r="U102" s="11" t="s">
        <v>89</v>
      </c>
      <c r="V102" s="11" t="s">
        <v>32</v>
      </c>
      <c r="W102" s="164" t="s">
        <v>33</v>
      </c>
      <c r="X102" s="69">
        <f>DATE(YEAR('[1]Expired Contracts'!D1318) + 3, MONTH('[1]Expired Contracts'!D1318), DAY('[1]Expired Contracts'!D1318))</f>
        <v>1096</v>
      </c>
      <c r="Y102" s="69">
        <v>45711</v>
      </c>
      <c r="Z102" s="11" t="s">
        <v>33</v>
      </c>
      <c r="AA102" s="11" t="s">
        <v>44</v>
      </c>
      <c r="AB102" s="11" t="s">
        <v>33</v>
      </c>
      <c r="AC102" s="11"/>
    </row>
    <row r="103" spans="1:183" ht="46.5">
      <c r="A103" s="58" t="s">
        <v>681</v>
      </c>
      <c r="B103" s="58" t="s">
        <v>682</v>
      </c>
      <c r="C103" s="282" t="s">
        <v>683</v>
      </c>
      <c r="D103" s="97">
        <v>44524</v>
      </c>
      <c r="E103" s="97">
        <v>44651</v>
      </c>
      <c r="F103" s="34" t="s">
        <v>32</v>
      </c>
      <c r="G103" s="38">
        <v>44651</v>
      </c>
      <c r="H103" s="34" t="s">
        <v>32</v>
      </c>
      <c r="I103" s="34" t="s">
        <v>33</v>
      </c>
      <c r="J103" s="34" t="s">
        <v>684</v>
      </c>
      <c r="K103" s="34" t="s">
        <v>35</v>
      </c>
      <c r="L103" s="34">
        <v>7477370</v>
      </c>
      <c r="M103" s="34" t="s">
        <v>37</v>
      </c>
      <c r="N103" s="34" t="s">
        <v>234</v>
      </c>
      <c r="O103" s="34" t="s">
        <v>143</v>
      </c>
      <c r="P103" s="34" t="s">
        <v>67</v>
      </c>
      <c r="Q103" s="108">
        <v>47474.34</v>
      </c>
      <c r="R103" s="108">
        <v>47474.34</v>
      </c>
      <c r="S103" s="108">
        <v>0</v>
      </c>
      <c r="T103" s="34" t="s">
        <v>42</v>
      </c>
      <c r="U103" s="34" t="s">
        <v>55</v>
      </c>
      <c r="V103" s="34" t="s">
        <v>32</v>
      </c>
      <c r="W103" s="185"/>
      <c r="X103" s="42"/>
      <c r="Y103" s="42"/>
      <c r="Z103" s="128" t="s">
        <v>33</v>
      </c>
      <c r="AA103" s="34" t="s">
        <v>44</v>
      </c>
      <c r="AB103" s="34" t="s">
        <v>33</v>
      </c>
      <c r="AC103" s="34" t="s">
        <v>310</v>
      </c>
    </row>
    <row r="104" spans="1:183" ht="108.5">
      <c r="A104" s="8" t="s">
        <v>603</v>
      </c>
      <c r="B104" s="8" t="s">
        <v>604</v>
      </c>
      <c r="C104" s="274" t="s">
        <v>605</v>
      </c>
      <c r="D104" s="72">
        <v>44543</v>
      </c>
      <c r="E104" s="72">
        <v>44712</v>
      </c>
      <c r="F104" s="11" t="s">
        <v>49</v>
      </c>
      <c r="G104" s="10">
        <v>44895</v>
      </c>
      <c r="H104" s="11" t="s">
        <v>32</v>
      </c>
      <c r="I104" s="10">
        <v>44680</v>
      </c>
      <c r="J104" s="11" t="s">
        <v>315</v>
      </c>
      <c r="K104" s="11" t="s">
        <v>44</v>
      </c>
      <c r="L104" s="11">
        <v>2212959</v>
      </c>
      <c r="M104" s="11" t="s">
        <v>37</v>
      </c>
      <c r="N104" s="11" t="s">
        <v>606</v>
      </c>
      <c r="O104" s="11" t="s">
        <v>173</v>
      </c>
      <c r="P104" s="11" t="s">
        <v>135</v>
      </c>
      <c r="Q104" s="14">
        <v>82482.5</v>
      </c>
      <c r="R104" s="14">
        <v>82482.5</v>
      </c>
      <c r="S104" s="14">
        <v>0</v>
      </c>
      <c r="T104" s="11" t="s">
        <v>42</v>
      </c>
      <c r="U104" s="11" t="s">
        <v>55</v>
      </c>
      <c r="V104" s="11" t="s">
        <v>32</v>
      </c>
      <c r="W104" s="48"/>
      <c r="X104" s="21"/>
      <c r="Y104" s="22"/>
      <c r="Z104" s="11" t="s">
        <v>33</v>
      </c>
      <c r="AA104" s="11" t="s">
        <v>44</v>
      </c>
      <c r="AB104" s="11" t="s">
        <v>33</v>
      </c>
      <c r="AC104" s="11" t="s">
        <v>310</v>
      </c>
    </row>
    <row r="105" spans="1:183" ht="62">
      <c r="A105" s="40" t="s">
        <v>823</v>
      </c>
      <c r="B105" s="45" t="s">
        <v>824</v>
      </c>
      <c r="C105" s="40" t="s">
        <v>825</v>
      </c>
      <c r="D105" s="82">
        <v>44562</v>
      </c>
      <c r="E105" s="82">
        <v>45016</v>
      </c>
      <c r="F105" s="42" t="s">
        <v>44</v>
      </c>
      <c r="G105" s="82">
        <v>45016</v>
      </c>
      <c r="H105" s="42" t="s">
        <v>32</v>
      </c>
      <c r="I105" s="42" t="s">
        <v>33</v>
      </c>
      <c r="J105" s="42" t="s">
        <v>826</v>
      </c>
      <c r="K105" s="42" t="s">
        <v>44</v>
      </c>
      <c r="L105" s="42" t="s">
        <v>827</v>
      </c>
      <c r="M105" s="42" t="s">
        <v>37</v>
      </c>
      <c r="N105" s="42" t="s">
        <v>367</v>
      </c>
      <c r="O105" s="42" t="s">
        <v>53</v>
      </c>
      <c r="P105" s="42" t="s">
        <v>54</v>
      </c>
      <c r="Q105" s="47">
        <v>22000</v>
      </c>
      <c r="R105" s="47">
        <v>22000</v>
      </c>
      <c r="S105" s="152">
        <v>0</v>
      </c>
      <c r="T105" s="42" t="s">
        <v>88</v>
      </c>
      <c r="U105" s="42" t="s">
        <v>55</v>
      </c>
      <c r="V105" s="42" t="s">
        <v>32</v>
      </c>
      <c r="W105" s="186"/>
      <c r="X105" s="49">
        <f>DATE(YEAR(D105) + 3, MONTH(D105), DAY(D105))</f>
        <v>45658</v>
      </c>
      <c r="Y105" s="49">
        <f>DATE(YEAR(E105) + 3, MONTH(E105), DAY(E105))</f>
        <v>46112</v>
      </c>
      <c r="Z105" s="47" t="s">
        <v>33</v>
      </c>
      <c r="AA105" s="11" t="s">
        <v>44</v>
      </c>
      <c r="AB105" s="11" t="s">
        <v>33</v>
      </c>
      <c r="AC105" s="42"/>
    </row>
    <row r="106" spans="1:183" ht="93">
      <c r="A106" s="64" t="s">
        <v>840</v>
      </c>
      <c r="B106" s="64" t="s">
        <v>841</v>
      </c>
      <c r="C106" s="64" t="s">
        <v>842</v>
      </c>
      <c r="D106" s="154">
        <v>44562</v>
      </c>
      <c r="E106" s="154">
        <v>44681</v>
      </c>
      <c r="F106" s="85" t="s">
        <v>44</v>
      </c>
      <c r="G106" s="283">
        <v>44681</v>
      </c>
      <c r="H106" s="89" t="s">
        <v>32</v>
      </c>
      <c r="I106" s="74" t="s">
        <v>33</v>
      </c>
      <c r="J106" s="90" t="s">
        <v>843</v>
      </c>
      <c r="K106" s="85" t="s">
        <v>44</v>
      </c>
      <c r="L106" s="85">
        <v>9724183</v>
      </c>
      <c r="M106" s="85" t="s">
        <v>37</v>
      </c>
      <c r="N106" s="85" t="s">
        <v>367</v>
      </c>
      <c r="O106" s="85" t="s">
        <v>53</v>
      </c>
      <c r="P106" s="85" t="s">
        <v>54</v>
      </c>
      <c r="Q106" s="91">
        <v>20000</v>
      </c>
      <c r="R106" s="91">
        <v>20000</v>
      </c>
      <c r="S106" s="116">
        <v>0</v>
      </c>
      <c r="T106" s="85" t="s">
        <v>88</v>
      </c>
      <c r="U106" s="85" t="s">
        <v>55</v>
      </c>
      <c r="V106" s="85" t="s">
        <v>32</v>
      </c>
      <c r="W106" s="121"/>
      <c r="X106" s="69">
        <f>DATE(YEAR(D106) + 3, MONTH(D106), DAY(D106))</f>
        <v>45658</v>
      </c>
      <c r="Y106" s="70">
        <f>DATE(YEAR(E106) + 3, MONTH(E106), DAY(E106))</f>
        <v>45777</v>
      </c>
      <c r="Z106" s="120" t="s">
        <v>33</v>
      </c>
      <c r="AA106" s="74" t="s">
        <v>44</v>
      </c>
      <c r="AB106" s="74" t="s">
        <v>33</v>
      </c>
      <c r="AC106" s="74"/>
    </row>
    <row r="107" spans="1:183" ht="31">
      <c r="A107" s="64" t="s">
        <v>691</v>
      </c>
      <c r="B107" s="64" t="s">
        <v>692</v>
      </c>
      <c r="C107" s="53" t="s">
        <v>693</v>
      </c>
      <c r="D107" s="118">
        <v>44571</v>
      </c>
      <c r="E107" s="118">
        <v>45291</v>
      </c>
      <c r="F107" s="74" t="s">
        <v>44</v>
      </c>
      <c r="G107" s="118">
        <v>45291</v>
      </c>
      <c r="H107" s="74" t="s">
        <v>32</v>
      </c>
      <c r="I107" s="74" t="s">
        <v>33</v>
      </c>
      <c r="J107" s="74" t="s">
        <v>694</v>
      </c>
      <c r="K107" s="74" t="s">
        <v>44</v>
      </c>
      <c r="L107" s="74">
        <v>7938919</v>
      </c>
      <c r="M107" s="74" t="s">
        <v>37</v>
      </c>
      <c r="N107" s="74" t="s">
        <v>695</v>
      </c>
      <c r="O107" s="74" t="s">
        <v>390</v>
      </c>
      <c r="P107" s="74" t="s">
        <v>135</v>
      </c>
      <c r="Q107" s="120">
        <v>45000</v>
      </c>
      <c r="R107" s="120">
        <v>45000</v>
      </c>
      <c r="S107" s="126">
        <v>0</v>
      </c>
      <c r="T107" s="74" t="s">
        <v>88</v>
      </c>
      <c r="U107" s="74" t="s">
        <v>55</v>
      </c>
      <c r="V107" s="74" t="s">
        <v>49</v>
      </c>
      <c r="W107" s="53" t="s">
        <v>696</v>
      </c>
      <c r="X107" s="69">
        <f>DATE(YEAR(D107) + 3, MONTH(D107), DAY(D107))</f>
        <v>45667</v>
      </c>
      <c r="Y107" s="69">
        <f>DATE(YEAR(E107) + 3, MONTH(E107), DAY(E107))</f>
        <v>46387</v>
      </c>
      <c r="Z107" s="120" t="s">
        <v>33</v>
      </c>
      <c r="AA107" s="74" t="s">
        <v>44</v>
      </c>
      <c r="AB107" s="74" t="s">
        <v>33</v>
      </c>
      <c r="AC107" s="74"/>
    </row>
    <row r="108" spans="1:183" ht="46.5">
      <c r="A108" s="8" t="s">
        <v>659</v>
      </c>
      <c r="B108" s="8" t="s">
        <v>660</v>
      </c>
      <c r="C108" s="8" t="s">
        <v>661</v>
      </c>
      <c r="D108" s="72">
        <v>44579</v>
      </c>
      <c r="E108" s="72">
        <v>45016</v>
      </c>
      <c r="F108" s="11" t="s">
        <v>32</v>
      </c>
      <c r="G108" s="10">
        <v>45016</v>
      </c>
      <c r="H108" s="11" t="s">
        <v>32</v>
      </c>
      <c r="I108" s="11" t="s">
        <v>33</v>
      </c>
      <c r="J108" s="11" t="s">
        <v>662</v>
      </c>
      <c r="K108" s="11"/>
      <c r="L108" s="11"/>
      <c r="M108" s="8" t="s">
        <v>37</v>
      </c>
      <c r="N108" s="11" t="s">
        <v>663</v>
      </c>
      <c r="O108" s="11" t="s">
        <v>374</v>
      </c>
      <c r="P108" s="11" t="s">
        <v>135</v>
      </c>
      <c r="Q108" s="14">
        <v>49500</v>
      </c>
      <c r="R108" s="14">
        <v>49500</v>
      </c>
      <c r="S108" s="14">
        <v>0</v>
      </c>
      <c r="T108" s="11" t="s">
        <v>42</v>
      </c>
      <c r="U108" s="11" t="s">
        <v>43</v>
      </c>
      <c r="V108" s="11" t="s">
        <v>32</v>
      </c>
      <c r="W108" s="48"/>
      <c r="X108" s="10">
        <f>DATE(YEAR(D108) + 3, MONTH(D108), DAY(D108))</f>
        <v>45675</v>
      </c>
      <c r="Y108" s="10">
        <f>DATE(YEAR(E108) + 3, MONTH(E108), DAY(E108))</f>
        <v>46112</v>
      </c>
      <c r="Z108" s="11" t="s">
        <v>33</v>
      </c>
      <c r="AA108" s="11" t="s">
        <v>44</v>
      </c>
      <c r="AB108" s="11" t="s">
        <v>33</v>
      </c>
      <c r="AC108" s="11" t="s">
        <v>45</v>
      </c>
    </row>
    <row r="109" spans="1:183" ht="62">
      <c r="A109" s="96" t="s">
        <v>612</v>
      </c>
      <c r="B109" s="179" t="s">
        <v>613</v>
      </c>
      <c r="C109" s="180" t="s">
        <v>614</v>
      </c>
      <c r="D109" s="97">
        <v>44589</v>
      </c>
      <c r="E109" s="181">
        <v>45016</v>
      </c>
      <c r="F109" s="182" t="s">
        <v>615</v>
      </c>
      <c r="G109" s="181">
        <v>45747</v>
      </c>
      <c r="H109" s="96" t="s">
        <v>49</v>
      </c>
      <c r="I109" s="181">
        <v>44954</v>
      </c>
      <c r="J109" s="34" t="s">
        <v>616</v>
      </c>
      <c r="K109" s="183" t="s">
        <v>44</v>
      </c>
      <c r="L109" s="34" t="s">
        <v>617</v>
      </c>
      <c r="M109" s="58" t="s">
        <v>37</v>
      </c>
      <c r="N109" s="96" t="s">
        <v>618</v>
      </c>
      <c r="O109" s="96" t="s">
        <v>66</v>
      </c>
      <c r="P109" s="96" t="s">
        <v>135</v>
      </c>
      <c r="Q109" s="108">
        <v>72500</v>
      </c>
      <c r="R109" s="108">
        <v>72500</v>
      </c>
      <c r="S109" s="129">
        <v>0</v>
      </c>
      <c r="T109" s="96" t="s">
        <v>42</v>
      </c>
      <c r="U109" s="58" t="s">
        <v>55</v>
      </c>
      <c r="V109" s="181" t="s">
        <v>49</v>
      </c>
      <c r="W109" s="184"/>
      <c r="X109" s="38">
        <f>DATE(YEAR(D109) + 3, MONTH(D109), DAY(D109))</f>
        <v>45685</v>
      </c>
      <c r="Y109" s="38">
        <f>DATE(YEAR(E109) + 3, MONTH(E109), DAY(E109))</f>
        <v>46112</v>
      </c>
      <c r="Z109" s="34" t="s">
        <v>33</v>
      </c>
      <c r="AA109" s="74" t="s">
        <v>44</v>
      </c>
      <c r="AB109" s="74" t="s">
        <v>33</v>
      </c>
      <c r="AC109" s="284" t="s">
        <v>274</v>
      </c>
    </row>
    <row r="110" spans="1:183" ht="108.5">
      <c r="A110" s="53" t="s">
        <v>112</v>
      </c>
      <c r="B110" s="285" t="s">
        <v>113</v>
      </c>
      <c r="C110" s="64" t="s">
        <v>114</v>
      </c>
      <c r="D110" s="65">
        <v>44593</v>
      </c>
      <c r="E110" s="286">
        <v>45317</v>
      </c>
      <c r="F110" s="105" t="s">
        <v>44</v>
      </c>
      <c r="G110" s="286">
        <v>46048</v>
      </c>
      <c r="H110" s="105" t="s">
        <v>32</v>
      </c>
      <c r="I110" s="287">
        <v>45064</v>
      </c>
      <c r="J110" s="64" t="s">
        <v>115</v>
      </c>
      <c r="K110" s="285" t="s">
        <v>44</v>
      </c>
      <c r="L110" s="64" t="s">
        <v>116</v>
      </c>
      <c r="M110" s="105" t="s">
        <v>51</v>
      </c>
      <c r="N110" s="105" t="s">
        <v>117</v>
      </c>
      <c r="O110" s="105" t="s">
        <v>118</v>
      </c>
      <c r="P110" s="285" t="s">
        <v>119</v>
      </c>
      <c r="Q110" s="187">
        <v>5000000</v>
      </c>
      <c r="R110" s="187">
        <v>20000000</v>
      </c>
      <c r="S110" s="288">
        <v>0</v>
      </c>
      <c r="T110" s="105" t="s">
        <v>42</v>
      </c>
      <c r="U110" s="53" t="s">
        <v>120</v>
      </c>
      <c r="V110" s="105" t="s">
        <v>32</v>
      </c>
      <c r="W110" s="105" t="s">
        <v>33</v>
      </c>
      <c r="X110" s="69">
        <f>DATE(YEAR(D110) + 3, MONTH(D110), DAY(D110))</f>
        <v>45689</v>
      </c>
      <c r="Y110" s="69">
        <f>DATE(YEAR(E110) + 3, MONTH(E110), DAY(E110))</f>
        <v>46413</v>
      </c>
      <c r="Z110" s="53" t="s">
        <v>33</v>
      </c>
      <c r="AA110" s="53" t="s">
        <v>57</v>
      </c>
      <c r="AB110" s="67" t="s">
        <v>57</v>
      </c>
      <c r="AC110" s="64" t="s">
        <v>121</v>
      </c>
    </row>
    <row r="111" spans="1:183" ht="108.5">
      <c r="A111" s="53" t="s">
        <v>112</v>
      </c>
      <c r="B111" s="285" t="s">
        <v>122</v>
      </c>
      <c r="C111" s="64" t="s">
        <v>114</v>
      </c>
      <c r="D111" s="65">
        <v>44593</v>
      </c>
      <c r="E111" s="286">
        <v>45317</v>
      </c>
      <c r="F111" s="105" t="s">
        <v>44</v>
      </c>
      <c r="G111" s="286">
        <v>46048</v>
      </c>
      <c r="H111" s="105" t="s">
        <v>32</v>
      </c>
      <c r="I111" s="287">
        <v>45064</v>
      </c>
      <c r="J111" s="64" t="s">
        <v>123</v>
      </c>
      <c r="K111" s="285" t="s">
        <v>44</v>
      </c>
      <c r="L111" s="64" t="s">
        <v>124</v>
      </c>
      <c r="M111" s="105" t="s">
        <v>51</v>
      </c>
      <c r="N111" s="105" t="s">
        <v>117</v>
      </c>
      <c r="O111" s="105" t="s">
        <v>118</v>
      </c>
      <c r="P111" s="285" t="s">
        <v>119</v>
      </c>
      <c r="Q111" s="187">
        <v>5000000</v>
      </c>
      <c r="R111" s="187">
        <v>20000000</v>
      </c>
      <c r="S111" s="288">
        <v>0</v>
      </c>
      <c r="T111" s="105" t="s">
        <v>42</v>
      </c>
      <c r="U111" s="53" t="s">
        <v>120</v>
      </c>
      <c r="V111" s="105" t="s">
        <v>32</v>
      </c>
      <c r="W111" s="105" t="s">
        <v>33</v>
      </c>
      <c r="X111" s="69">
        <f>DATE(YEAR(D111) + 3, MONTH(D111), DAY(D111))</f>
        <v>45689</v>
      </c>
      <c r="Y111" s="69">
        <f>DATE(YEAR(E111) + 3, MONTH(E111), DAY(E111))</f>
        <v>46413</v>
      </c>
      <c r="Z111" s="53" t="s">
        <v>33</v>
      </c>
      <c r="AA111" s="53" t="s">
        <v>57</v>
      </c>
      <c r="AB111" s="67" t="s">
        <v>57</v>
      </c>
      <c r="AC111" s="64" t="s">
        <v>121</v>
      </c>
    </row>
    <row r="112" spans="1:183" s="131" customFormat="1" ht="108.5">
      <c r="A112" s="53" t="s">
        <v>112</v>
      </c>
      <c r="B112" s="53" t="s">
        <v>122</v>
      </c>
      <c r="C112" s="53" t="s">
        <v>114</v>
      </c>
      <c r="D112" s="104">
        <v>44593</v>
      </c>
      <c r="E112" s="104">
        <v>45317</v>
      </c>
      <c r="F112" s="53" t="s">
        <v>44</v>
      </c>
      <c r="G112" s="104">
        <v>46048</v>
      </c>
      <c r="H112" s="53" t="s">
        <v>32</v>
      </c>
      <c r="I112" s="104">
        <v>45064</v>
      </c>
      <c r="J112" s="53" t="s">
        <v>125</v>
      </c>
      <c r="K112" s="53" t="s">
        <v>44</v>
      </c>
      <c r="L112" s="53" t="s">
        <v>116</v>
      </c>
      <c r="M112" s="53" t="s">
        <v>51</v>
      </c>
      <c r="N112" s="53" t="s">
        <v>117</v>
      </c>
      <c r="O112" s="53" t="s">
        <v>118</v>
      </c>
      <c r="P112" s="53" t="s">
        <v>119</v>
      </c>
      <c r="Q112" s="210">
        <v>5000000</v>
      </c>
      <c r="R112" s="210">
        <v>20000000</v>
      </c>
      <c r="S112" s="289">
        <v>0</v>
      </c>
      <c r="T112" s="53" t="s">
        <v>42</v>
      </c>
      <c r="U112" s="53" t="s">
        <v>120</v>
      </c>
      <c r="V112" s="53" t="s">
        <v>32</v>
      </c>
      <c r="W112" s="53" t="s">
        <v>33</v>
      </c>
      <c r="X112" s="10">
        <f>DATE(YEAR(D112) + 3, MONTH(D112), DAY(D112))</f>
        <v>45689</v>
      </c>
      <c r="Y112" s="10">
        <f>DATE(YEAR(E112) + 3, MONTH(E112), DAY(E112))</f>
        <v>46413</v>
      </c>
      <c r="Z112" s="53" t="s">
        <v>33</v>
      </c>
      <c r="AA112" s="53" t="s">
        <v>57</v>
      </c>
      <c r="AB112" s="53" t="s">
        <v>57</v>
      </c>
      <c r="AC112" s="53" t="s">
        <v>121</v>
      </c>
      <c r="AD112" s="192"/>
      <c r="AE112" s="193"/>
      <c r="AF112" s="193"/>
      <c r="AG112" s="192"/>
      <c r="AH112" s="192"/>
      <c r="AI112" s="192"/>
      <c r="AJ112" s="192"/>
      <c r="AK112" s="192"/>
      <c r="AL112" s="194"/>
      <c r="AM112" s="195"/>
      <c r="AN112" s="195"/>
      <c r="AO112" s="196"/>
      <c r="AP112" s="197"/>
      <c r="AQ112" s="197"/>
      <c r="AR112" s="198"/>
      <c r="AS112" s="194"/>
      <c r="AT112" s="194"/>
      <c r="AU112" s="194"/>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row>
    <row r="113" spans="1:183" s="131" customFormat="1" ht="108.5">
      <c r="A113" s="53" t="s">
        <v>112</v>
      </c>
      <c r="B113" s="53" t="s">
        <v>126</v>
      </c>
      <c r="C113" s="53" t="s">
        <v>114</v>
      </c>
      <c r="D113" s="104">
        <v>44593</v>
      </c>
      <c r="E113" s="104">
        <v>45317</v>
      </c>
      <c r="F113" s="53" t="s">
        <v>44</v>
      </c>
      <c r="G113" s="104">
        <v>46048</v>
      </c>
      <c r="H113" s="53" t="s">
        <v>32</v>
      </c>
      <c r="I113" s="104">
        <v>45064</v>
      </c>
      <c r="J113" s="53" t="s">
        <v>127</v>
      </c>
      <c r="K113" s="53" t="s">
        <v>44</v>
      </c>
      <c r="L113" s="53" t="s">
        <v>128</v>
      </c>
      <c r="M113" s="53" t="s">
        <v>51</v>
      </c>
      <c r="N113" s="53" t="s">
        <v>117</v>
      </c>
      <c r="O113" s="53" t="s">
        <v>118</v>
      </c>
      <c r="P113" s="53" t="s">
        <v>119</v>
      </c>
      <c r="Q113" s="210">
        <v>5000000</v>
      </c>
      <c r="R113" s="210">
        <v>20000000</v>
      </c>
      <c r="S113" s="289">
        <v>0</v>
      </c>
      <c r="T113" s="53" t="s">
        <v>42</v>
      </c>
      <c r="U113" s="53" t="s">
        <v>120</v>
      </c>
      <c r="V113" s="53" t="s">
        <v>32</v>
      </c>
      <c r="W113" s="53" t="s">
        <v>33</v>
      </c>
      <c r="X113" s="10">
        <f>DATE(YEAR(D113) + 3, MONTH(D113), DAY(D113))</f>
        <v>45689</v>
      </c>
      <c r="Y113" s="10">
        <f>DATE(YEAR(E113) + 3, MONTH(E113), DAY(E113))</f>
        <v>46413</v>
      </c>
      <c r="Z113" s="53" t="s">
        <v>33</v>
      </c>
      <c r="AA113" s="53" t="s">
        <v>57</v>
      </c>
      <c r="AB113" s="53" t="s">
        <v>57</v>
      </c>
      <c r="AC113" s="53" t="s">
        <v>121</v>
      </c>
      <c r="AD113" s="192"/>
      <c r="AE113" s="193"/>
      <c r="AF113" s="193"/>
      <c r="AG113" s="192"/>
      <c r="AH113" s="192"/>
      <c r="AI113" s="192"/>
      <c r="AJ113" s="192"/>
      <c r="AK113" s="192"/>
      <c r="AL113" s="194"/>
      <c r="AM113" s="195"/>
      <c r="AN113" s="195"/>
      <c r="AO113" s="196"/>
      <c r="AP113" s="197"/>
      <c r="AQ113" s="197"/>
      <c r="AR113" s="198"/>
      <c r="AS113" s="194"/>
      <c r="AT113" s="194"/>
      <c r="AU113" s="194"/>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row>
    <row r="114" spans="1:183" s="131" customFormat="1" ht="108.5">
      <c r="A114" s="53" t="s">
        <v>112</v>
      </c>
      <c r="B114" s="53" t="s">
        <v>126</v>
      </c>
      <c r="C114" s="53" t="s">
        <v>114</v>
      </c>
      <c r="D114" s="104">
        <v>44593</v>
      </c>
      <c r="E114" s="104">
        <v>45317</v>
      </c>
      <c r="F114" s="53" t="s">
        <v>44</v>
      </c>
      <c r="G114" s="104">
        <v>46048</v>
      </c>
      <c r="H114" s="53" t="s">
        <v>32</v>
      </c>
      <c r="I114" s="104">
        <v>45064</v>
      </c>
      <c r="J114" s="53" t="s">
        <v>129</v>
      </c>
      <c r="K114" s="53" t="s">
        <v>44</v>
      </c>
      <c r="L114" s="53">
        <v>1383511</v>
      </c>
      <c r="M114" s="53" t="s">
        <v>51</v>
      </c>
      <c r="N114" s="53" t="s">
        <v>117</v>
      </c>
      <c r="O114" s="53" t="s">
        <v>118</v>
      </c>
      <c r="P114" s="53" t="s">
        <v>119</v>
      </c>
      <c r="Q114" s="210">
        <v>5000000</v>
      </c>
      <c r="R114" s="210">
        <v>20000000</v>
      </c>
      <c r="S114" s="289">
        <v>0</v>
      </c>
      <c r="T114" s="53" t="s">
        <v>42</v>
      </c>
      <c r="U114" s="53" t="s">
        <v>120</v>
      </c>
      <c r="V114" s="53" t="s">
        <v>32</v>
      </c>
      <c r="W114" s="53" t="s">
        <v>33</v>
      </c>
      <c r="X114" s="10">
        <f>DATE(YEAR(D114) + 3, MONTH(D114), DAY(D114))</f>
        <v>45689</v>
      </c>
      <c r="Y114" s="10">
        <f>DATE(YEAR(E114) + 3, MONTH(E114), DAY(E114))</f>
        <v>46413</v>
      </c>
      <c r="Z114" s="53" t="s">
        <v>33</v>
      </c>
      <c r="AA114" s="53" t="s">
        <v>57</v>
      </c>
      <c r="AB114" s="53" t="s">
        <v>57</v>
      </c>
      <c r="AC114" s="53" t="s">
        <v>121</v>
      </c>
    </row>
    <row r="115" spans="1:183" s="131" customFormat="1" ht="46.5">
      <c r="A115" s="74" t="s">
        <v>130</v>
      </c>
      <c r="B115" s="53" t="s">
        <v>131</v>
      </c>
      <c r="C115" s="53" t="s">
        <v>132</v>
      </c>
      <c r="D115" s="118">
        <v>44593</v>
      </c>
      <c r="E115" s="118">
        <v>45322</v>
      </c>
      <c r="F115" s="74" t="s">
        <v>57</v>
      </c>
      <c r="G115" s="69">
        <v>46418</v>
      </c>
      <c r="H115" s="74" t="s">
        <v>32</v>
      </c>
      <c r="I115" s="69">
        <v>44986</v>
      </c>
      <c r="J115" s="74" t="s">
        <v>133</v>
      </c>
      <c r="K115" s="74" t="s">
        <v>44</v>
      </c>
      <c r="L115" s="74">
        <v>2594504</v>
      </c>
      <c r="M115" s="74" t="s">
        <v>51</v>
      </c>
      <c r="N115" s="74" t="s">
        <v>134</v>
      </c>
      <c r="O115" s="74" t="s">
        <v>66</v>
      </c>
      <c r="P115" s="74" t="s">
        <v>135</v>
      </c>
      <c r="Q115" s="120">
        <v>4000000</v>
      </c>
      <c r="R115" s="120">
        <v>20000000</v>
      </c>
      <c r="S115" s="120">
        <v>0</v>
      </c>
      <c r="T115" s="74" t="s">
        <v>42</v>
      </c>
      <c r="U115" s="74" t="s">
        <v>55</v>
      </c>
      <c r="V115" s="74" t="s">
        <v>32</v>
      </c>
      <c r="W115" s="121"/>
      <c r="X115" s="10">
        <f>DATE(YEAR(D115) + 3, MONTH(D115), DAY(D115))</f>
        <v>45689</v>
      </c>
      <c r="Y115" s="10">
        <f>DATE(YEAR(E115) + 3, MONTH(E115), DAY(E115))</f>
        <v>46418</v>
      </c>
      <c r="Z115" s="74" t="s">
        <v>33</v>
      </c>
      <c r="AA115" s="69" t="s">
        <v>57</v>
      </c>
      <c r="AB115" s="74" t="s">
        <v>57</v>
      </c>
      <c r="AC115" s="74" t="s">
        <v>136</v>
      </c>
    </row>
    <row r="116" spans="1:183" s="131" customFormat="1" ht="31">
      <c r="A116" s="74" t="s">
        <v>130</v>
      </c>
      <c r="B116" s="53" t="s">
        <v>221</v>
      </c>
      <c r="C116" s="53" t="s">
        <v>222</v>
      </c>
      <c r="D116" s="118">
        <v>44593</v>
      </c>
      <c r="E116" s="118">
        <v>45322</v>
      </c>
      <c r="F116" s="74" t="s">
        <v>57</v>
      </c>
      <c r="G116" s="69">
        <v>46418</v>
      </c>
      <c r="H116" s="74" t="s">
        <v>32</v>
      </c>
      <c r="I116" s="69">
        <v>44986</v>
      </c>
      <c r="J116" s="74" t="s">
        <v>223</v>
      </c>
      <c r="K116" s="74" t="s">
        <v>44</v>
      </c>
      <c r="L116" s="74">
        <v>1243967</v>
      </c>
      <c r="M116" s="74" t="s">
        <v>51</v>
      </c>
      <c r="N116" s="74" t="s">
        <v>134</v>
      </c>
      <c r="O116" s="74" t="s">
        <v>66</v>
      </c>
      <c r="P116" s="74" t="s">
        <v>135</v>
      </c>
      <c r="Q116" s="120">
        <v>600000</v>
      </c>
      <c r="R116" s="120">
        <v>3000000</v>
      </c>
      <c r="S116" s="120">
        <v>0</v>
      </c>
      <c r="T116" s="74" t="s">
        <v>42</v>
      </c>
      <c r="U116" s="74" t="s">
        <v>55</v>
      </c>
      <c r="V116" s="74" t="s">
        <v>32</v>
      </c>
      <c r="W116" s="121"/>
      <c r="X116" s="10">
        <f>DATE(YEAR(D116) + 3, MONTH(D116), DAY(D116))</f>
        <v>45689</v>
      </c>
      <c r="Y116" s="10">
        <f>DATE(YEAR(E116) + 3, MONTH(E116), DAY(E116))</f>
        <v>46418</v>
      </c>
      <c r="Z116" s="74" t="s">
        <v>33</v>
      </c>
      <c r="AA116" s="69" t="s">
        <v>57</v>
      </c>
      <c r="AB116" s="74" t="s">
        <v>57</v>
      </c>
      <c r="AC116" s="74" t="s">
        <v>136</v>
      </c>
    </row>
    <row r="117" spans="1:183" ht="122.9" customHeight="1">
      <c r="A117" s="11" t="s">
        <v>130</v>
      </c>
      <c r="B117" s="8" t="s">
        <v>248</v>
      </c>
      <c r="C117" s="8" t="s">
        <v>249</v>
      </c>
      <c r="D117" s="72">
        <v>44593</v>
      </c>
      <c r="E117" s="72">
        <v>45322</v>
      </c>
      <c r="F117" s="11" t="s">
        <v>57</v>
      </c>
      <c r="G117" s="10">
        <v>46418</v>
      </c>
      <c r="H117" s="11" t="s">
        <v>32</v>
      </c>
      <c r="I117" s="10">
        <v>44986</v>
      </c>
      <c r="J117" s="11" t="s">
        <v>250</v>
      </c>
      <c r="K117" s="11" t="s">
        <v>44</v>
      </c>
      <c r="L117" s="11">
        <v>2165592</v>
      </c>
      <c r="M117" s="11" t="s">
        <v>51</v>
      </c>
      <c r="N117" s="11" t="s">
        <v>134</v>
      </c>
      <c r="O117" s="11" t="s">
        <v>66</v>
      </c>
      <c r="P117" s="11" t="s">
        <v>135</v>
      </c>
      <c r="Q117" s="14">
        <v>400000</v>
      </c>
      <c r="R117" s="14">
        <v>2000000</v>
      </c>
      <c r="S117" s="14">
        <v>0</v>
      </c>
      <c r="T117" s="11" t="s">
        <v>42</v>
      </c>
      <c r="U117" s="11" t="s">
        <v>55</v>
      </c>
      <c r="V117" s="11" t="s">
        <v>32</v>
      </c>
      <c r="W117" s="48"/>
      <c r="X117" s="10">
        <f>DATE(YEAR(D117) + 3, MONTH(D117), DAY(D117))</f>
        <v>45689</v>
      </c>
      <c r="Y117" s="10">
        <f>DATE(YEAR(E117) + 3, MONTH(E117), DAY(E117))</f>
        <v>46418</v>
      </c>
      <c r="Z117" s="11" t="s">
        <v>33</v>
      </c>
      <c r="AA117" s="10" t="s">
        <v>57</v>
      </c>
      <c r="AB117" s="11" t="s">
        <v>57</v>
      </c>
      <c r="AC117" s="11" t="s">
        <v>136</v>
      </c>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CF117" s="131"/>
      <c r="CG117" s="131"/>
      <c r="CH117" s="131"/>
      <c r="CI117" s="131"/>
      <c r="CJ117" s="131"/>
      <c r="CK117" s="131"/>
      <c r="CL117" s="131"/>
      <c r="CM117" s="131"/>
      <c r="CN117" s="131"/>
      <c r="CO117" s="131"/>
      <c r="CP117" s="131"/>
      <c r="CQ117" s="131"/>
      <c r="CR117" s="131"/>
      <c r="CS117" s="131"/>
      <c r="CT117" s="131"/>
      <c r="CU117" s="131"/>
      <c r="CV117" s="131"/>
      <c r="CW117" s="131"/>
      <c r="CX117" s="131"/>
      <c r="CY117" s="131"/>
      <c r="CZ117" s="131"/>
      <c r="DA117" s="131"/>
      <c r="DB117" s="131"/>
      <c r="DC117" s="131"/>
      <c r="DD117" s="131"/>
      <c r="DE117" s="131"/>
      <c r="DF117" s="131"/>
      <c r="DG117" s="131"/>
      <c r="DH117" s="131"/>
      <c r="DI117" s="131"/>
      <c r="DJ117" s="131"/>
      <c r="DK117" s="131"/>
      <c r="DL117" s="131"/>
      <c r="DM117" s="131"/>
      <c r="DN117" s="131"/>
      <c r="DO117" s="131"/>
      <c r="DP117" s="131"/>
      <c r="DQ117" s="131"/>
      <c r="DR117" s="131"/>
      <c r="DS117" s="131"/>
      <c r="DT117" s="131"/>
      <c r="DU117" s="131"/>
      <c r="DV117" s="131"/>
      <c r="DW117" s="131"/>
      <c r="DX117" s="131"/>
      <c r="DY117" s="131"/>
      <c r="DZ117" s="131"/>
      <c r="EA117" s="131"/>
      <c r="EB117" s="131"/>
      <c r="EC117" s="131"/>
      <c r="ED117" s="131"/>
      <c r="EE117" s="131"/>
      <c r="EF117" s="131"/>
      <c r="EG117" s="131"/>
      <c r="EH117" s="131"/>
      <c r="EI117" s="131"/>
      <c r="EJ117" s="131"/>
      <c r="EK117" s="131"/>
      <c r="EL117" s="131"/>
      <c r="EM117" s="131"/>
      <c r="EN117" s="131"/>
      <c r="EO117" s="131"/>
      <c r="EP117" s="131"/>
      <c r="EQ117" s="131"/>
      <c r="ER117" s="131"/>
      <c r="ES117" s="131"/>
      <c r="ET117" s="131"/>
      <c r="EU117" s="131"/>
      <c r="EV117" s="131"/>
      <c r="EW117" s="131"/>
      <c r="EX117" s="131"/>
      <c r="EY117" s="131"/>
      <c r="EZ117" s="131"/>
      <c r="FA117" s="131"/>
      <c r="FB117" s="131"/>
      <c r="FC117" s="131"/>
      <c r="FD117" s="131"/>
      <c r="FE117" s="131"/>
      <c r="FF117" s="131"/>
      <c r="FG117" s="131"/>
      <c r="FH117" s="131"/>
      <c r="FI117" s="131"/>
      <c r="FJ117" s="131"/>
      <c r="FK117" s="131"/>
      <c r="FL117" s="131"/>
      <c r="FM117" s="131"/>
      <c r="FN117" s="131"/>
      <c r="FO117" s="131"/>
      <c r="FP117" s="131"/>
      <c r="FQ117" s="131"/>
      <c r="FR117" s="131"/>
      <c r="FS117" s="131"/>
      <c r="FT117" s="131"/>
      <c r="FU117" s="131"/>
      <c r="FV117" s="131"/>
      <c r="FW117" s="131"/>
      <c r="FX117" s="131"/>
      <c r="FY117" s="131"/>
      <c r="FZ117" s="131"/>
      <c r="GA117" s="131"/>
    </row>
    <row r="118" spans="1:183" ht="93">
      <c r="A118" s="8" t="s">
        <v>794</v>
      </c>
      <c r="B118" s="8" t="s">
        <v>795</v>
      </c>
      <c r="C118" s="8" t="s">
        <v>796</v>
      </c>
      <c r="D118" s="27">
        <v>44594</v>
      </c>
      <c r="E118" s="27">
        <v>44786</v>
      </c>
      <c r="F118" s="11" t="s">
        <v>44</v>
      </c>
      <c r="G118" s="27">
        <v>44786</v>
      </c>
      <c r="H118" s="11" t="s">
        <v>32</v>
      </c>
      <c r="I118" s="11" t="s">
        <v>33</v>
      </c>
      <c r="J118" s="11" t="s">
        <v>540</v>
      </c>
      <c r="K118" s="11" t="s">
        <v>44</v>
      </c>
      <c r="L118" s="8" t="s">
        <v>797</v>
      </c>
      <c r="M118" s="11" t="s">
        <v>37</v>
      </c>
      <c r="N118" s="11" t="s">
        <v>798</v>
      </c>
      <c r="O118" s="11" t="s">
        <v>374</v>
      </c>
      <c r="P118" s="11" t="s">
        <v>135</v>
      </c>
      <c r="Q118" s="14">
        <v>25000</v>
      </c>
      <c r="R118" s="14">
        <v>25000</v>
      </c>
      <c r="S118" s="172">
        <v>0</v>
      </c>
      <c r="T118" s="11" t="s">
        <v>88</v>
      </c>
      <c r="U118" s="11" t="s">
        <v>55</v>
      </c>
      <c r="V118" s="11" t="s">
        <v>32</v>
      </c>
      <c r="W118" s="48"/>
      <c r="X118" s="10">
        <f>DATE(YEAR(D118) + 3, MONTH(D118), DAY(D118))</f>
        <v>45690</v>
      </c>
      <c r="Y118" s="10">
        <f>DATE(YEAR(E118) + 3, MONTH(E118), DAY(E118))</f>
        <v>45882</v>
      </c>
      <c r="Z118" s="14" t="s">
        <v>33</v>
      </c>
      <c r="AA118" s="11" t="s">
        <v>44</v>
      </c>
      <c r="AB118" s="11" t="s">
        <v>33</v>
      </c>
      <c r="AC118" s="11"/>
    </row>
    <row r="119" spans="1:183" ht="77.5">
      <c r="A119" s="34" t="s">
        <v>275</v>
      </c>
      <c r="B119" s="58" t="s">
        <v>276</v>
      </c>
      <c r="C119" s="58" t="s">
        <v>277</v>
      </c>
      <c r="D119" s="97">
        <v>44610</v>
      </c>
      <c r="E119" s="62">
        <v>44926</v>
      </c>
      <c r="F119" s="34" t="s">
        <v>44</v>
      </c>
      <c r="G119" s="38">
        <v>44926</v>
      </c>
      <c r="H119" s="34" t="s">
        <v>32</v>
      </c>
      <c r="I119" s="38">
        <v>44905</v>
      </c>
      <c r="J119" s="34" t="s">
        <v>278</v>
      </c>
      <c r="K119" s="34" t="s">
        <v>44</v>
      </c>
      <c r="L119" s="290" t="s">
        <v>279</v>
      </c>
      <c r="M119" s="34" t="s">
        <v>51</v>
      </c>
      <c r="N119" s="34" t="s">
        <v>280</v>
      </c>
      <c r="O119" s="34"/>
      <c r="P119" s="34" t="s">
        <v>119</v>
      </c>
      <c r="Q119" s="108">
        <v>1025402.4</v>
      </c>
      <c r="R119" s="108">
        <v>1025402.4</v>
      </c>
      <c r="S119" s="108">
        <v>0</v>
      </c>
      <c r="T119" s="108" t="s">
        <v>42</v>
      </c>
      <c r="U119" s="108" t="s">
        <v>120</v>
      </c>
      <c r="V119" s="108" t="s">
        <v>32</v>
      </c>
      <c r="W119" s="129" t="s">
        <v>281</v>
      </c>
      <c r="X119" s="108" t="s">
        <v>33</v>
      </c>
      <c r="Y119" s="108" t="s">
        <v>33</v>
      </c>
      <c r="Z119" s="108" t="s">
        <v>33</v>
      </c>
      <c r="AA119" s="34" t="s">
        <v>57</v>
      </c>
      <c r="AB119" s="34" t="s">
        <v>57</v>
      </c>
      <c r="AC119" s="34" t="s">
        <v>121</v>
      </c>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c r="CA119" s="131"/>
      <c r="CB119" s="131"/>
      <c r="CC119" s="131"/>
      <c r="CD119" s="131"/>
      <c r="CE119" s="131"/>
      <c r="CF119" s="131"/>
      <c r="CG119" s="131"/>
      <c r="CH119" s="131"/>
      <c r="CI119" s="131"/>
      <c r="CJ119" s="131"/>
      <c r="CK119" s="131"/>
      <c r="CL119" s="131"/>
      <c r="CM119" s="131"/>
      <c r="CN119" s="131"/>
      <c r="CO119" s="131"/>
      <c r="CP119" s="131"/>
      <c r="CQ119" s="131"/>
      <c r="CR119" s="131"/>
      <c r="CS119" s="131"/>
      <c r="CT119" s="131"/>
      <c r="CU119" s="131"/>
      <c r="CV119" s="131"/>
      <c r="CW119" s="131"/>
      <c r="CX119" s="131"/>
      <c r="CY119" s="131"/>
      <c r="CZ119" s="131"/>
      <c r="DA119" s="131"/>
      <c r="DB119" s="131"/>
      <c r="DC119" s="131"/>
      <c r="DD119" s="131"/>
      <c r="DE119" s="131"/>
      <c r="DF119" s="131"/>
      <c r="DG119" s="131"/>
      <c r="DH119" s="131"/>
      <c r="DI119" s="131"/>
      <c r="DJ119" s="131"/>
      <c r="DK119" s="131"/>
      <c r="DL119" s="131"/>
      <c r="DM119" s="131"/>
      <c r="DN119" s="131"/>
      <c r="DO119" s="131"/>
      <c r="DP119" s="131"/>
      <c r="DQ119" s="131"/>
      <c r="DR119" s="131"/>
      <c r="DS119" s="131"/>
      <c r="DT119" s="131"/>
      <c r="DU119" s="131"/>
      <c r="DV119" s="131"/>
      <c r="DW119" s="131"/>
      <c r="DX119" s="131"/>
      <c r="DY119" s="131"/>
      <c r="DZ119" s="131"/>
      <c r="EA119" s="131"/>
      <c r="EB119" s="131"/>
      <c r="EC119" s="131"/>
      <c r="ED119" s="131"/>
      <c r="EE119" s="131"/>
      <c r="EF119" s="131"/>
      <c r="EG119" s="131"/>
      <c r="EH119" s="131"/>
      <c r="EI119" s="131"/>
      <c r="EJ119" s="131"/>
      <c r="EK119" s="131"/>
      <c r="EL119" s="131"/>
      <c r="EM119" s="131"/>
      <c r="EN119" s="131"/>
      <c r="EO119" s="131"/>
      <c r="EP119" s="131"/>
      <c r="EQ119" s="131"/>
      <c r="ER119" s="131"/>
      <c r="ES119" s="131"/>
      <c r="ET119" s="131"/>
      <c r="EU119" s="131"/>
      <c r="EV119" s="131"/>
      <c r="EW119" s="131"/>
      <c r="EX119" s="131"/>
      <c r="EY119" s="131"/>
      <c r="EZ119" s="131"/>
      <c r="FA119" s="131"/>
      <c r="FB119" s="131"/>
      <c r="FC119" s="131"/>
      <c r="FD119" s="131"/>
      <c r="FE119" s="131"/>
      <c r="FF119" s="131"/>
      <c r="FG119" s="131"/>
      <c r="FH119" s="131"/>
      <c r="FI119" s="131"/>
      <c r="FJ119" s="131"/>
      <c r="FK119" s="131"/>
      <c r="FL119" s="131"/>
      <c r="FM119" s="131"/>
      <c r="FN119" s="131"/>
      <c r="FO119" s="131"/>
      <c r="FP119" s="131"/>
      <c r="FQ119" s="131"/>
      <c r="FR119" s="131"/>
      <c r="FS119" s="131"/>
      <c r="FT119" s="131"/>
      <c r="FU119" s="131"/>
      <c r="FV119" s="131"/>
      <c r="FW119" s="131"/>
      <c r="FX119" s="131"/>
      <c r="FY119" s="131"/>
      <c r="FZ119" s="131"/>
      <c r="GA119" s="131"/>
    </row>
    <row r="120" spans="1:183" ht="46.5">
      <c r="A120" s="8" t="s">
        <v>296</v>
      </c>
      <c r="B120" s="8" t="s">
        <v>297</v>
      </c>
      <c r="C120" s="8" t="s">
        <v>298</v>
      </c>
      <c r="D120" s="9">
        <v>44621</v>
      </c>
      <c r="E120" s="9">
        <v>46081</v>
      </c>
      <c r="F120" s="11" t="s">
        <v>57</v>
      </c>
      <c r="G120" s="10">
        <v>48301</v>
      </c>
      <c r="H120" s="11" t="s">
        <v>49</v>
      </c>
      <c r="I120" s="10">
        <f>D120+182</f>
        <v>44803</v>
      </c>
      <c r="J120" s="8" t="s">
        <v>299</v>
      </c>
      <c r="K120" s="11" t="s">
        <v>35</v>
      </c>
      <c r="L120" s="95">
        <v>3039051</v>
      </c>
      <c r="M120" s="11" t="s">
        <v>51</v>
      </c>
      <c r="N120" s="11" t="s">
        <v>148</v>
      </c>
      <c r="O120" s="8" t="s">
        <v>204</v>
      </c>
      <c r="P120" s="11" t="s">
        <v>40</v>
      </c>
      <c r="Q120" s="13">
        <v>170351</v>
      </c>
      <c r="R120" s="13">
        <v>830456.8</v>
      </c>
      <c r="S120" s="14">
        <v>0</v>
      </c>
      <c r="T120" s="11" t="s">
        <v>42</v>
      </c>
      <c r="U120" s="11" t="s">
        <v>55</v>
      </c>
      <c r="V120" s="29" t="s">
        <v>49</v>
      </c>
      <c r="W120" s="84" t="s">
        <v>33</v>
      </c>
      <c r="X120" s="10">
        <f>DATE(YEAR(D120) + 3, MONTH(D120), DAY(D120))</f>
        <v>45717</v>
      </c>
      <c r="Y120" s="10">
        <f>(DATE(YEAR(E120) +6, MONTH(E120), DAY(E120)))</f>
        <v>48272</v>
      </c>
      <c r="Z120" s="11" t="s">
        <v>57</v>
      </c>
      <c r="AA120" s="11" t="s">
        <v>44</v>
      </c>
      <c r="AB120" s="11" t="s">
        <v>33</v>
      </c>
      <c r="AC120" s="11" t="s">
        <v>69</v>
      </c>
    </row>
    <row r="121" spans="1:183" ht="170.5">
      <c r="A121" s="74" t="s">
        <v>883</v>
      </c>
      <c r="B121" s="53" t="s">
        <v>884</v>
      </c>
      <c r="C121" s="53" t="s">
        <v>885</v>
      </c>
      <c r="D121" s="118">
        <v>44621</v>
      </c>
      <c r="E121" s="118">
        <v>44985</v>
      </c>
      <c r="F121" s="74" t="s">
        <v>57</v>
      </c>
      <c r="G121" s="118">
        <v>45350</v>
      </c>
      <c r="H121" s="74" t="s">
        <v>32</v>
      </c>
      <c r="I121" s="74" t="s">
        <v>33</v>
      </c>
      <c r="J121" s="74" t="s">
        <v>886</v>
      </c>
      <c r="K121" s="74"/>
      <c r="L121" s="74" t="s">
        <v>887</v>
      </c>
      <c r="M121" s="74" t="s">
        <v>37</v>
      </c>
      <c r="N121" s="74" t="s">
        <v>373</v>
      </c>
      <c r="O121" s="74" t="s">
        <v>374</v>
      </c>
      <c r="P121" s="74" t="s">
        <v>135</v>
      </c>
      <c r="Q121" s="120">
        <v>16800</v>
      </c>
      <c r="R121" s="120">
        <v>16800</v>
      </c>
      <c r="S121" s="120">
        <v>0</v>
      </c>
      <c r="T121" s="74" t="s">
        <v>88</v>
      </c>
      <c r="U121" s="74" t="s">
        <v>55</v>
      </c>
      <c r="V121" s="74" t="s">
        <v>32</v>
      </c>
      <c r="W121" s="121"/>
      <c r="X121" s="69">
        <f>DATE(YEAR(D121) + 3, MONTH(D121), DAY(D121))</f>
        <v>45717</v>
      </c>
      <c r="Y121" s="69">
        <f>DATE(YEAR(E121) + 3, MONTH(E121), DAY(E121))</f>
        <v>46081</v>
      </c>
      <c r="Z121" s="74" t="s">
        <v>33</v>
      </c>
      <c r="AA121" s="74" t="s">
        <v>44</v>
      </c>
      <c r="AB121" s="74" t="s">
        <v>33</v>
      </c>
      <c r="AC121" s="74" t="s">
        <v>274</v>
      </c>
    </row>
    <row r="122" spans="1:183" ht="46.5" customHeight="1">
      <c r="A122" s="74" t="s">
        <v>910</v>
      </c>
      <c r="B122" s="291" t="s">
        <v>911</v>
      </c>
      <c r="C122" s="292" t="s">
        <v>912</v>
      </c>
      <c r="D122" s="118">
        <v>44621</v>
      </c>
      <c r="E122" s="118">
        <v>45777</v>
      </c>
      <c r="F122" s="74" t="s">
        <v>44</v>
      </c>
      <c r="G122" s="118">
        <v>45777</v>
      </c>
      <c r="H122" s="74" t="s">
        <v>32</v>
      </c>
      <c r="I122" s="74" t="s">
        <v>33</v>
      </c>
      <c r="J122" s="74" t="s">
        <v>913</v>
      </c>
      <c r="K122" s="74" t="s">
        <v>35</v>
      </c>
      <c r="L122" s="74"/>
      <c r="M122" s="74" t="s">
        <v>37</v>
      </c>
      <c r="N122" s="74" t="s">
        <v>148</v>
      </c>
      <c r="O122" s="74" t="s">
        <v>397</v>
      </c>
      <c r="P122" s="74" t="s">
        <v>40</v>
      </c>
      <c r="Q122" s="120">
        <v>9293.89</v>
      </c>
      <c r="R122" s="120">
        <v>9293.89</v>
      </c>
      <c r="S122" s="120">
        <v>0</v>
      </c>
      <c r="T122" s="74" t="s">
        <v>79</v>
      </c>
      <c r="U122" s="74" t="s">
        <v>55</v>
      </c>
      <c r="V122" s="74" t="s">
        <v>32</v>
      </c>
      <c r="W122" s="121"/>
      <c r="X122" s="69">
        <f>DATE(YEAR(D122) + 3, MONTH(D122), DAY(D122))</f>
        <v>45717</v>
      </c>
      <c r="Y122" s="69">
        <f>DATE(YEAR(E122) + 3, MONTH(E122), DAY(E122))</f>
        <v>46873</v>
      </c>
      <c r="Z122" s="74" t="s">
        <v>33</v>
      </c>
      <c r="AA122" s="74" t="s">
        <v>44</v>
      </c>
      <c r="AB122" s="74" t="s">
        <v>33</v>
      </c>
      <c r="AC122" s="74"/>
    </row>
    <row r="123" spans="1:183" ht="77.5">
      <c r="A123" s="11">
        <v>48058</v>
      </c>
      <c r="B123" s="8" t="s">
        <v>482</v>
      </c>
      <c r="C123" s="8" t="s">
        <v>483</v>
      </c>
      <c r="D123" s="72">
        <v>44627</v>
      </c>
      <c r="E123" s="72">
        <v>45449</v>
      </c>
      <c r="F123" s="11" t="s">
        <v>44</v>
      </c>
      <c r="G123" s="72">
        <v>45449</v>
      </c>
      <c r="H123" s="11" t="s">
        <v>32</v>
      </c>
      <c r="I123" s="11" t="s">
        <v>33</v>
      </c>
      <c r="J123" s="11" t="s">
        <v>484</v>
      </c>
      <c r="K123" s="11" t="s">
        <v>35</v>
      </c>
      <c r="L123" s="11">
        <v>7424081</v>
      </c>
      <c r="M123" s="11" t="s">
        <v>37</v>
      </c>
      <c r="N123" s="11" t="s">
        <v>485</v>
      </c>
      <c r="O123" s="11" t="s">
        <v>390</v>
      </c>
      <c r="P123" s="11" t="s">
        <v>135</v>
      </c>
      <c r="Q123" s="14">
        <v>80000</v>
      </c>
      <c r="R123" s="14">
        <v>160000</v>
      </c>
      <c r="S123" s="14">
        <v>0</v>
      </c>
      <c r="T123" s="11" t="s">
        <v>42</v>
      </c>
      <c r="U123" s="11" t="s">
        <v>55</v>
      </c>
      <c r="V123" s="11" t="s">
        <v>32</v>
      </c>
      <c r="W123" s="48"/>
      <c r="X123" s="10">
        <f>DATE(YEAR(D123) + 3, MONTH(D123), DAY(D123))</f>
        <v>45723</v>
      </c>
      <c r="Y123" s="10">
        <f>DATE(YEAR(E123) + 3, MONTH(E123), DAY(E123))</f>
        <v>46544</v>
      </c>
      <c r="Z123" s="11" t="s">
        <v>33</v>
      </c>
      <c r="AA123" s="11" t="s">
        <v>44</v>
      </c>
      <c r="AB123" s="11" t="s">
        <v>33</v>
      </c>
      <c r="AC123" s="10" t="s">
        <v>310</v>
      </c>
    </row>
    <row r="124" spans="1:183" ht="31">
      <c r="A124" s="11">
        <v>48087</v>
      </c>
      <c r="B124" s="11" t="s">
        <v>645</v>
      </c>
      <c r="C124" s="8" t="s">
        <v>646</v>
      </c>
      <c r="D124" s="72">
        <v>44634</v>
      </c>
      <c r="E124" s="72">
        <v>45274</v>
      </c>
      <c r="F124" s="11" t="s">
        <v>44</v>
      </c>
      <c r="G124" s="72">
        <v>45274</v>
      </c>
      <c r="H124" s="11" t="s">
        <v>32</v>
      </c>
      <c r="I124" s="11" t="s">
        <v>33</v>
      </c>
      <c r="J124" s="11" t="s">
        <v>647</v>
      </c>
      <c r="K124" s="11" t="s">
        <v>35</v>
      </c>
      <c r="L124" s="11">
        <v>7551119</v>
      </c>
      <c r="M124" s="11" t="s">
        <v>37</v>
      </c>
      <c r="N124" s="11" t="s">
        <v>648</v>
      </c>
      <c r="O124" s="8" t="s">
        <v>204</v>
      </c>
      <c r="P124" s="8" t="s">
        <v>40</v>
      </c>
      <c r="Q124" s="14">
        <v>58500</v>
      </c>
      <c r="R124" s="14">
        <v>58500</v>
      </c>
      <c r="S124" s="14">
        <v>0</v>
      </c>
      <c r="T124" s="11" t="s">
        <v>42</v>
      </c>
      <c r="U124" s="11" t="s">
        <v>55</v>
      </c>
      <c r="V124" s="11" t="s">
        <v>32</v>
      </c>
      <c r="W124" s="48"/>
      <c r="X124" s="10">
        <f>DATE(YEAR(D124) + 3, MONTH(D124), DAY(D124))</f>
        <v>45730</v>
      </c>
      <c r="Y124" s="10">
        <f>DATE(YEAR(E124) + 3, MONTH(E124), DAY(E124))</f>
        <v>46370</v>
      </c>
      <c r="Z124" s="11" t="s">
        <v>33</v>
      </c>
      <c r="AA124" s="74" t="s">
        <v>44</v>
      </c>
      <c r="AB124" s="74" t="s">
        <v>33</v>
      </c>
      <c r="AC124" s="10" t="s">
        <v>274</v>
      </c>
    </row>
    <row r="125" spans="1:183" ht="124">
      <c r="A125" s="11" t="s">
        <v>526</v>
      </c>
      <c r="B125" s="11" t="s">
        <v>527</v>
      </c>
      <c r="C125" s="8" t="s">
        <v>528</v>
      </c>
      <c r="D125" s="72">
        <v>44641</v>
      </c>
      <c r="E125" s="72">
        <v>45128</v>
      </c>
      <c r="F125" s="11" t="s">
        <v>44</v>
      </c>
      <c r="G125" s="72">
        <v>45128</v>
      </c>
      <c r="H125" s="11" t="s">
        <v>32</v>
      </c>
      <c r="I125" s="10">
        <f>D125+730</f>
        <v>45371</v>
      </c>
      <c r="J125" s="11" t="s">
        <v>529</v>
      </c>
      <c r="K125" s="11" t="s">
        <v>35</v>
      </c>
      <c r="L125" s="11">
        <v>9577300</v>
      </c>
      <c r="M125" s="11" t="s">
        <v>64</v>
      </c>
      <c r="N125" s="11" t="s">
        <v>367</v>
      </c>
      <c r="O125" s="11" t="s">
        <v>368</v>
      </c>
      <c r="P125" s="11" t="s">
        <v>54</v>
      </c>
      <c r="Q125" s="14">
        <v>130000</v>
      </c>
      <c r="R125" s="14">
        <v>130000</v>
      </c>
      <c r="S125" s="14">
        <v>0</v>
      </c>
      <c r="T125" s="11" t="s">
        <v>42</v>
      </c>
      <c r="U125" s="11" t="s">
        <v>55</v>
      </c>
      <c r="V125" s="11" t="s">
        <v>32</v>
      </c>
      <c r="W125" s="48"/>
      <c r="X125" s="10">
        <f>DATE(YEAR(D125) + 3, MONTH(D125), DAY(D125))</f>
        <v>45737</v>
      </c>
      <c r="Y125" s="10">
        <f>DATE(YEAR(E125) + 3, MONTH(E125), DAY(E125))</f>
        <v>46224</v>
      </c>
      <c r="Z125" s="11" t="s">
        <v>33</v>
      </c>
      <c r="AA125" s="74" t="s">
        <v>44</v>
      </c>
      <c r="AB125" s="74" t="s">
        <v>33</v>
      </c>
      <c r="AC125" s="10" t="s">
        <v>310</v>
      </c>
    </row>
    <row r="126" spans="1:183" ht="93">
      <c r="A126" s="8" t="s">
        <v>761</v>
      </c>
      <c r="B126" s="8" t="s">
        <v>762</v>
      </c>
      <c r="C126" s="8" t="s">
        <v>763</v>
      </c>
      <c r="D126" s="27">
        <v>44651</v>
      </c>
      <c r="E126" s="27">
        <v>44834</v>
      </c>
      <c r="F126" s="11" t="s">
        <v>44</v>
      </c>
      <c r="G126" s="27">
        <v>44834</v>
      </c>
      <c r="H126" s="11" t="s">
        <v>32</v>
      </c>
      <c r="I126" s="11" t="s">
        <v>33</v>
      </c>
      <c r="J126" s="11" t="s">
        <v>764</v>
      </c>
      <c r="K126" s="11" t="s">
        <v>44</v>
      </c>
      <c r="L126" s="11">
        <v>1336844</v>
      </c>
      <c r="M126" s="11" t="s">
        <v>37</v>
      </c>
      <c r="N126" s="11" t="s">
        <v>765</v>
      </c>
      <c r="O126" s="11" t="s">
        <v>66</v>
      </c>
      <c r="P126" s="11" t="s">
        <v>135</v>
      </c>
      <c r="Q126" s="14">
        <v>30000</v>
      </c>
      <c r="R126" s="14">
        <v>30000</v>
      </c>
      <c r="S126" s="172">
        <v>0</v>
      </c>
      <c r="T126" s="11" t="s">
        <v>88</v>
      </c>
      <c r="U126" s="11" t="s">
        <v>55</v>
      </c>
      <c r="V126" s="11" t="s">
        <v>32</v>
      </c>
      <c r="W126" s="48"/>
      <c r="X126" s="10">
        <f>DATE(YEAR(D126) + 3, MONTH(D126), DAY(D126))</f>
        <v>45747</v>
      </c>
      <c r="Y126" s="10">
        <f>DATE(YEAR(E126) + 3, MONTH(E126), DAY(E126))</f>
        <v>45930</v>
      </c>
      <c r="Z126" s="14" t="s">
        <v>33</v>
      </c>
      <c r="AA126" s="11" t="s">
        <v>44</v>
      </c>
      <c r="AB126" s="11" t="s">
        <v>33</v>
      </c>
      <c r="AC126" s="11"/>
    </row>
    <row r="127" spans="1:183" ht="31">
      <c r="A127" s="11" t="s">
        <v>70</v>
      </c>
      <c r="B127" s="8" t="s">
        <v>71</v>
      </c>
      <c r="C127" s="179" t="s">
        <v>72</v>
      </c>
      <c r="D127" s="72">
        <v>44652</v>
      </c>
      <c r="E127" s="72">
        <v>45016</v>
      </c>
      <c r="F127" s="11" t="s">
        <v>44</v>
      </c>
      <c r="G127" s="11" t="s">
        <v>73</v>
      </c>
      <c r="H127" s="11" t="s">
        <v>49</v>
      </c>
      <c r="I127" s="11" t="s">
        <v>33</v>
      </c>
      <c r="J127" s="11" t="s">
        <v>74</v>
      </c>
      <c r="K127" s="11" t="s">
        <v>35</v>
      </c>
      <c r="L127" s="203">
        <v>5214716</v>
      </c>
      <c r="M127" s="11" t="s">
        <v>37</v>
      </c>
      <c r="N127" s="164" t="s">
        <v>75</v>
      </c>
      <c r="O127" s="11" t="s">
        <v>76</v>
      </c>
      <c r="P127" s="11" t="s">
        <v>77</v>
      </c>
      <c r="Q127" s="14" t="s">
        <v>78</v>
      </c>
      <c r="R127" s="14" t="s">
        <v>78</v>
      </c>
      <c r="S127" s="14">
        <v>0</v>
      </c>
      <c r="T127" s="11" t="s">
        <v>79</v>
      </c>
      <c r="U127" s="11" t="s">
        <v>55</v>
      </c>
      <c r="V127" s="11" t="s">
        <v>32</v>
      </c>
      <c r="W127" s="48"/>
      <c r="X127" s="10">
        <f>DATE(YEAR(D127) + 3, MONTH(D127), DAY(D127))</f>
        <v>45748</v>
      </c>
      <c r="Y127" s="10">
        <f>DATE(YEAR(E127) + 3, MONTH(E127), DAY(E127))</f>
        <v>46112</v>
      </c>
      <c r="Z127" s="11" t="s">
        <v>33</v>
      </c>
      <c r="AA127" s="11" t="s">
        <v>44</v>
      </c>
      <c r="AB127" s="11" t="s">
        <v>33</v>
      </c>
      <c r="AC127" s="11"/>
    </row>
    <row r="128" spans="1:183" ht="46.5">
      <c r="A128" s="53">
        <v>49434</v>
      </c>
      <c r="B128" s="53" t="s">
        <v>736</v>
      </c>
      <c r="C128" s="53" t="s">
        <v>737</v>
      </c>
      <c r="D128" s="143">
        <v>44652</v>
      </c>
      <c r="E128" s="143">
        <v>45016</v>
      </c>
      <c r="F128" s="53" t="s">
        <v>44</v>
      </c>
      <c r="G128" s="143">
        <v>45016</v>
      </c>
      <c r="H128" s="53" t="s">
        <v>32</v>
      </c>
      <c r="I128" s="74" t="s">
        <v>33</v>
      </c>
      <c r="J128" s="53" t="s">
        <v>738</v>
      </c>
      <c r="K128" s="74" t="s">
        <v>44</v>
      </c>
      <c r="L128" s="139" t="s">
        <v>739</v>
      </c>
      <c r="M128" s="53" t="s">
        <v>37</v>
      </c>
      <c r="N128" s="53" t="s">
        <v>740</v>
      </c>
      <c r="O128" s="53" t="s">
        <v>204</v>
      </c>
      <c r="P128" s="53" t="s">
        <v>40</v>
      </c>
      <c r="Q128" s="93">
        <v>38259</v>
      </c>
      <c r="R128" s="93">
        <v>38259</v>
      </c>
      <c r="S128" s="201">
        <v>0</v>
      </c>
      <c r="T128" s="74" t="s">
        <v>88</v>
      </c>
      <c r="U128" s="53" t="s">
        <v>55</v>
      </c>
      <c r="V128" s="94" t="s">
        <v>49</v>
      </c>
      <c r="W128" s="121"/>
      <c r="X128" s="69">
        <f>DATE(YEAR(D128) + 3, MONTH(D128), DAY(D128))</f>
        <v>45748</v>
      </c>
      <c r="Y128" s="69">
        <f>DATE(YEAR(E128) + 3, MONTH(E128), DAY(E128))</f>
        <v>46112</v>
      </c>
      <c r="Z128" s="74" t="s">
        <v>33</v>
      </c>
      <c r="AA128" s="69" t="s">
        <v>44</v>
      </c>
      <c r="AB128" s="69" t="s">
        <v>33</v>
      </c>
      <c r="AC128" s="69" t="s">
        <v>274</v>
      </c>
    </row>
    <row r="129" spans="1:29" ht="31">
      <c r="A129" s="115" t="s">
        <v>619</v>
      </c>
      <c r="B129" s="115" t="s">
        <v>620</v>
      </c>
      <c r="C129" s="115" t="s">
        <v>621</v>
      </c>
      <c r="D129" s="191">
        <v>44678</v>
      </c>
      <c r="E129" s="65">
        <v>45042</v>
      </c>
      <c r="F129" s="64" t="s">
        <v>44</v>
      </c>
      <c r="G129" s="65">
        <v>45042</v>
      </c>
      <c r="H129" s="115" t="s">
        <v>32</v>
      </c>
      <c r="I129" s="85" t="s">
        <v>33</v>
      </c>
      <c r="J129" s="115" t="s">
        <v>622</v>
      </c>
      <c r="K129" s="85" t="s">
        <v>44</v>
      </c>
      <c r="L129" s="156">
        <v>4085767</v>
      </c>
      <c r="M129" s="64" t="s">
        <v>37</v>
      </c>
      <c r="N129" s="115" t="s">
        <v>623</v>
      </c>
      <c r="O129" s="64" t="s">
        <v>467</v>
      </c>
      <c r="P129" s="115" t="s">
        <v>40</v>
      </c>
      <c r="Q129" s="157">
        <v>71601</v>
      </c>
      <c r="R129" s="157">
        <v>71601</v>
      </c>
      <c r="S129" s="86">
        <v>0</v>
      </c>
      <c r="T129" s="115" t="s">
        <v>42</v>
      </c>
      <c r="U129" s="64" t="s">
        <v>55</v>
      </c>
      <c r="V129" s="115" t="s">
        <v>32</v>
      </c>
      <c r="W129" s="85" t="s">
        <v>33</v>
      </c>
      <c r="X129" s="70">
        <f>DATE(YEAR(D129) + 3, MONTH(D129), DAY(D129))</f>
        <v>45774</v>
      </c>
      <c r="Y129" s="70">
        <f>DATE(YEAR(E129) + 3, MONTH(E129), DAY(E129))</f>
        <v>46138</v>
      </c>
      <c r="Z129" s="74" t="s">
        <v>57</v>
      </c>
      <c r="AA129" s="85" t="s">
        <v>44</v>
      </c>
      <c r="AB129" s="85" t="s">
        <v>33</v>
      </c>
      <c r="AC129" s="70" t="s">
        <v>58</v>
      </c>
    </row>
    <row r="130" spans="1:29" ht="31">
      <c r="A130" s="8" t="s">
        <v>649</v>
      </c>
      <c r="B130" s="8" t="s">
        <v>650</v>
      </c>
      <c r="C130" s="8" t="s">
        <v>651</v>
      </c>
      <c r="D130" s="9">
        <v>44690</v>
      </c>
      <c r="E130" s="9">
        <v>45055</v>
      </c>
      <c r="F130" s="11" t="s">
        <v>479</v>
      </c>
      <c r="G130" s="9">
        <v>45055</v>
      </c>
      <c r="H130" s="11" t="s">
        <v>32</v>
      </c>
      <c r="I130" s="11" t="s">
        <v>33</v>
      </c>
      <c r="J130" s="8" t="s">
        <v>480</v>
      </c>
      <c r="K130" s="11" t="s">
        <v>44</v>
      </c>
      <c r="L130" s="12" t="s">
        <v>481</v>
      </c>
      <c r="M130" s="8" t="s">
        <v>37</v>
      </c>
      <c r="N130" s="8" t="s">
        <v>343</v>
      </c>
      <c r="O130" s="11" t="s">
        <v>66</v>
      </c>
      <c r="P130" s="8" t="s">
        <v>344</v>
      </c>
      <c r="Q130" s="54">
        <v>54850</v>
      </c>
      <c r="R130" s="54">
        <v>54850</v>
      </c>
      <c r="S130" s="14">
        <v>0</v>
      </c>
      <c r="T130" s="11" t="s">
        <v>42</v>
      </c>
      <c r="U130" s="11" t="s">
        <v>43</v>
      </c>
      <c r="V130" s="11" t="s">
        <v>32</v>
      </c>
      <c r="W130" s="11" t="s">
        <v>33</v>
      </c>
      <c r="X130" s="10">
        <v>45786</v>
      </c>
      <c r="Y130" s="10">
        <v>46882</v>
      </c>
      <c r="Z130" s="11" t="s">
        <v>33</v>
      </c>
      <c r="AA130" s="11" t="s">
        <v>57</v>
      </c>
      <c r="AB130" s="11" t="s">
        <v>57</v>
      </c>
      <c r="AC130" s="11" t="s">
        <v>58</v>
      </c>
    </row>
    <row r="131" spans="1:29" ht="46.5">
      <c r="A131" s="8" t="s">
        <v>380</v>
      </c>
      <c r="B131" s="8" t="s">
        <v>381</v>
      </c>
      <c r="C131" s="8" t="s">
        <v>382</v>
      </c>
      <c r="D131" s="72">
        <v>44700</v>
      </c>
      <c r="E131" s="293">
        <v>45078</v>
      </c>
      <c r="F131" s="11" t="s">
        <v>49</v>
      </c>
      <c r="G131" s="10">
        <v>45747</v>
      </c>
      <c r="H131" s="11" t="s">
        <v>32</v>
      </c>
      <c r="I131" s="11" t="s">
        <v>33</v>
      </c>
      <c r="J131" s="11" t="s">
        <v>133</v>
      </c>
      <c r="K131" s="11" t="s">
        <v>44</v>
      </c>
      <c r="L131" s="11">
        <v>2594504</v>
      </c>
      <c r="M131" s="11" t="s">
        <v>64</v>
      </c>
      <c r="N131" s="11" t="s">
        <v>383</v>
      </c>
      <c r="O131" s="11" t="s">
        <v>118</v>
      </c>
      <c r="P131" s="11" t="s">
        <v>119</v>
      </c>
      <c r="Q131" s="14">
        <v>372126.5</v>
      </c>
      <c r="R131" s="14">
        <v>372126.5</v>
      </c>
      <c r="S131" s="14">
        <v>0</v>
      </c>
      <c r="T131" s="11" t="s">
        <v>42</v>
      </c>
      <c r="U131" s="11" t="s">
        <v>55</v>
      </c>
      <c r="V131" s="11" t="s">
        <v>32</v>
      </c>
      <c r="W131" s="48"/>
      <c r="X131" s="10">
        <f>DATE(YEAR(D131) + 3, MONTH(D131), DAY(D131))</f>
        <v>45796</v>
      </c>
      <c r="Y131" s="10">
        <f>DATE(YEAR(E131) + 3, MONTH(E131), DAY(E131))</f>
        <v>46174</v>
      </c>
      <c r="Z131" s="11" t="s">
        <v>33</v>
      </c>
      <c r="AA131" s="11" t="s">
        <v>57</v>
      </c>
      <c r="AB131" s="11" t="s">
        <v>57</v>
      </c>
      <c r="AC131" s="11" t="s">
        <v>121</v>
      </c>
    </row>
    <row r="132" spans="1:29" ht="108.5">
      <c r="A132" s="11">
        <v>52508</v>
      </c>
      <c r="B132" s="11" t="s">
        <v>629</v>
      </c>
      <c r="C132" s="8" t="s">
        <v>630</v>
      </c>
      <c r="D132" s="72">
        <v>44700</v>
      </c>
      <c r="E132" s="72">
        <v>44743</v>
      </c>
      <c r="F132" s="11" t="s">
        <v>44</v>
      </c>
      <c r="G132" s="10">
        <v>44743</v>
      </c>
      <c r="H132" s="11" t="s">
        <v>32</v>
      </c>
      <c r="I132" s="11" t="s">
        <v>33</v>
      </c>
      <c r="J132" s="11" t="s">
        <v>631</v>
      </c>
      <c r="K132" s="11" t="s">
        <v>44</v>
      </c>
      <c r="L132" s="11" t="s">
        <v>481</v>
      </c>
      <c r="M132" s="11" t="s">
        <v>37</v>
      </c>
      <c r="N132" s="11" t="s">
        <v>632</v>
      </c>
      <c r="O132" s="11" t="s">
        <v>467</v>
      </c>
      <c r="P132" s="11" t="s">
        <v>40</v>
      </c>
      <c r="Q132" s="14">
        <v>61920</v>
      </c>
      <c r="R132" s="14">
        <v>61920</v>
      </c>
      <c r="S132" s="14">
        <v>0</v>
      </c>
      <c r="T132" s="11" t="s">
        <v>88</v>
      </c>
      <c r="U132" s="11" t="s">
        <v>55</v>
      </c>
      <c r="V132" s="11" t="s">
        <v>32</v>
      </c>
      <c r="W132" s="48"/>
      <c r="X132" s="10">
        <f>DATE(YEAR(D132) + 3, MONTH(D132), DAY(D132))</f>
        <v>45796</v>
      </c>
      <c r="Y132" s="10">
        <f>DATE(YEAR(E132) + 3, MONTH(E132), DAY(E132))</f>
        <v>45839</v>
      </c>
      <c r="Z132" s="11" t="s">
        <v>33</v>
      </c>
      <c r="AA132" s="11" t="s">
        <v>44</v>
      </c>
      <c r="AB132" s="11" t="s">
        <v>33</v>
      </c>
      <c r="AC132" s="11"/>
    </row>
    <row r="133" spans="1:29" ht="62">
      <c r="A133" s="11" t="s">
        <v>167</v>
      </c>
      <c r="B133" s="8" t="s">
        <v>168</v>
      </c>
      <c r="C133" s="8" t="s">
        <v>169</v>
      </c>
      <c r="D133" s="72">
        <v>44713</v>
      </c>
      <c r="E133" s="72">
        <v>48365</v>
      </c>
      <c r="F133" s="11" t="s">
        <v>44</v>
      </c>
      <c r="G133" s="10">
        <v>48365</v>
      </c>
      <c r="H133" s="11" t="s">
        <v>32</v>
      </c>
      <c r="I133" s="10">
        <v>44805</v>
      </c>
      <c r="J133" s="11" t="s">
        <v>170</v>
      </c>
      <c r="K133" s="11" t="s">
        <v>44</v>
      </c>
      <c r="L133" s="11" t="s">
        <v>171</v>
      </c>
      <c r="M133" s="11" t="s">
        <v>51</v>
      </c>
      <c r="N133" s="11" t="s">
        <v>172</v>
      </c>
      <c r="O133" s="11" t="s">
        <v>173</v>
      </c>
      <c r="P133" s="11" t="s">
        <v>54</v>
      </c>
      <c r="Q133" s="14">
        <f>SUM(R133/10)</f>
        <v>400024.6</v>
      </c>
      <c r="R133" s="14">
        <v>4000246</v>
      </c>
      <c r="S133" s="14">
        <v>0</v>
      </c>
      <c r="T133" s="11" t="s">
        <v>42</v>
      </c>
      <c r="U133" s="11" t="s">
        <v>55</v>
      </c>
      <c r="V133" s="11" t="s">
        <v>32</v>
      </c>
      <c r="W133" s="48"/>
      <c r="X133" s="10">
        <f>DATE(YEAR(D133) + 3, MONTH(D133), DAY(D133))</f>
        <v>45809</v>
      </c>
      <c r="Y133" s="10">
        <f>DATE(YEAR(E133) + 3, MONTH(E133), DAY(E133))</f>
        <v>49460</v>
      </c>
      <c r="Z133" s="11" t="s">
        <v>57</v>
      </c>
      <c r="AA133" s="10" t="s">
        <v>57</v>
      </c>
      <c r="AB133" s="11" t="s">
        <v>57</v>
      </c>
      <c r="AC133" s="11" t="s">
        <v>58</v>
      </c>
    </row>
    <row r="134" spans="1:29" ht="31">
      <c r="A134" s="8">
        <v>49132</v>
      </c>
      <c r="B134" s="8" t="s">
        <v>520</v>
      </c>
      <c r="C134" s="8" t="s">
        <v>521</v>
      </c>
      <c r="D134" s="72">
        <v>44713</v>
      </c>
      <c r="E134" s="72">
        <v>45814</v>
      </c>
      <c r="F134" s="8" t="s">
        <v>44</v>
      </c>
      <c r="G134" s="10">
        <v>45814</v>
      </c>
      <c r="H134" s="11" t="s">
        <v>32</v>
      </c>
      <c r="I134" s="11" t="s">
        <v>522</v>
      </c>
      <c r="J134" s="11" t="s">
        <v>523</v>
      </c>
      <c r="K134" s="11" t="s">
        <v>44</v>
      </c>
      <c r="L134" s="11">
        <v>4121166</v>
      </c>
      <c r="M134" s="11" t="s">
        <v>37</v>
      </c>
      <c r="N134" s="11" t="s">
        <v>524</v>
      </c>
      <c r="O134" s="11" t="s">
        <v>390</v>
      </c>
      <c r="P134" s="11" t="s">
        <v>135</v>
      </c>
      <c r="Q134" s="14">
        <v>43566.66</v>
      </c>
      <c r="R134" s="14">
        <v>130700</v>
      </c>
      <c r="S134" s="14">
        <v>0</v>
      </c>
      <c r="T134" s="11" t="s">
        <v>42</v>
      </c>
      <c r="U134" s="173" t="s">
        <v>525</v>
      </c>
      <c r="V134" s="11" t="s">
        <v>32</v>
      </c>
      <c r="W134" s="48"/>
      <c r="X134" s="10">
        <f>DATE(YEAR(D134) + 3, MONTH(D134), DAY(D134))</f>
        <v>45809</v>
      </c>
      <c r="Y134" s="10">
        <f>DATE(YEAR(E134) + 3, MONTH(E134), DAY(E134))</f>
        <v>46910</v>
      </c>
      <c r="Z134" s="11" t="s">
        <v>33</v>
      </c>
      <c r="AA134" s="11" t="s">
        <v>44</v>
      </c>
      <c r="AB134" s="11" t="s">
        <v>33</v>
      </c>
      <c r="AC134" s="11"/>
    </row>
    <row r="135" spans="1:29" ht="62">
      <c r="A135" s="11">
        <v>53215</v>
      </c>
      <c r="B135" s="8" t="s">
        <v>868</v>
      </c>
      <c r="C135" s="8" t="s">
        <v>869</v>
      </c>
      <c r="D135" s="72">
        <v>44713</v>
      </c>
      <c r="E135" s="72">
        <v>45078</v>
      </c>
      <c r="F135" s="11" t="s">
        <v>44</v>
      </c>
      <c r="G135" s="72">
        <v>45078</v>
      </c>
      <c r="H135" s="11" t="s">
        <v>32</v>
      </c>
      <c r="I135" s="11" t="s">
        <v>33</v>
      </c>
      <c r="J135" s="11" t="s">
        <v>870</v>
      </c>
      <c r="K135" s="11"/>
      <c r="L135" s="11">
        <v>3141347</v>
      </c>
      <c r="M135" s="11" t="s">
        <v>37</v>
      </c>
      <c r="N135" s="11" t="s">
        <v>871</v>
      </c>
      <c r="O135" s="11" t="s">
        <v>397</v>
      </c>
      <c r="P135" s="11" t="s">
        <v>40</v>
      </c>
      <c r="Q135" s="14">
        <v>17825</v>
      </c>
      <c r="R135" s="14">
        <v>17825</v>
      </c>
      <c r="S135" s="14">
        <v>0</v>
      </c>
      <c r="T135" s="11" t="s">
        <v>88</v>
      </c>
      <c r="U135" s="11" t="s">
        <v>55</v>
      </c>
      <c r="V135" s="11" t="s">
        <v>32</v>
      </c>
      <c r="W135" s="48"/>
      <c r="X135" s="10">
        <f>DATE(YEAR(D135) + 3, MONTH(D135), DAY(D135))</f>
        <v>45809</v>
      </c>
      <c r="Y135" s="10">
        <f>DATE(YEAR(E135) + 3, MONTH(E135), DAY(E135))</f>
        <v>46174</v>
      </c>
      <c r="Z135" s="11" t="s">
        <v>33</v>
      </c>
      <c r="AA135" s="11" t="s">
        <v>44</v>
      </c>
      <c r="AB135" s="11" t="s">
        <v>33</v>
      </c>
      <c r="AC135" s="11"/>
    </row>
    <row r="136" spans="1:29" ht="115.5" customHeight="1">
      <c r="A136" s="11" t="s">
        <v>941</v>
      </c>
      <c r="B136" s="164" t="s">
        <v>942</v>
      </c>
      <c r="C136" s="179" t="s">
        <v>943</v>
      </c>
      <c r="D136" s="213">
        <v>44713</v>
      </c>
      <c r="E136" s="72">
        <v>45016</v>
      </c>
      <c r="F136" s="11" t="s">
        <v>44</v>
      </c>
      <c r="G136" s="10">
        <v>45016</v>
      </c>
      <c r="H136" s="11" t="s">
        <v>32</v>
      </c>
      <c r="I136" s="11" t="s">
        <v>33</v>
      </c>
      <c r="J136" s="11" t="s">
        <v>944</v>
      </c>
      <c r="K136" s="11" t="s">
        <v>35</v>
      </c>
      <c r="L136" s="294">
        <v>35866582</v>
      </c>
      <c r="M136" s="11" t="s">
        <v>37</v>
      </c>
      <c r="N136" s="11" t="s">
        <v>466</v>
      </c>
      <c r="O136" s="11" t="s">
        <v>467</v>
      </c>
      <c r="P136" s="11" t="s">
        <v>40</v>
      </c>
      <c r="Q136" s="14">
        <v>7500</v>
      </c>
      <c r="R136" s="14">
        <v>7500</v>
      </c>
      <c r="S136" s="14">
        <v>0</v>
      </c>
      <c r="T136" s="11" t="s">
        <v>79</v>
      </c>
      <c r="U136" s="11" t="s">
        <v>55</v>
      </c>
      <c r="V136" s="11" t="s">
        <v>32</v>
      </c>
      <c r="W136" s="11"/>
      <c r="X136" s="10">
        <f>DATE(YEAR(D136) + 3, MONTH(D136), DAY(D136))</f>
        <v>45809</v>
      </c>
      <c r="Y136" s="10">
        <f>DATE(YEAR(E136) + 3, MONTH(E136), DAY(E136))</f>
        <v>46112</v>
      </c>
      <c r="Z136" s="11" t="s">
        <v>33</v>
      </c>
      <c r="AA136" s="11" t="s">
        <v>44</v>
      </c>
      <c r="AB136" s="11" t="s">
        <v>33</v>
      </c>
      <c r="AC136" s="11"/>
    </row>
    <row r="137" spans="1:29" ht="46.5">
      <c r="A137" s="11" t="s">
        <v>844</v>
      </c>
      <c r="B137" s="190" t="s">
        <v>845</v>
      </c>
      <c r="C137" s="179" t="s">
        <v>846</v>
      </c>
      <c r="D137" s="213">
        <v>44714</v>
      </c>
      <c r="E137" s="72">
        <v>44959</v>
      </c>
      <c r="F137" s="11" t="s">
        <v>44</v>
      </c>
      <c r="G137" s="10">
        <v>44959</v>
      </c>
      <c r="H137" s="11" t="s">
        <v>32</v>
      </c>
      <c r="I137" s="11" t="s">
        <v>33</v>
      </c>
      <c r="J137" s="11" t="s">
        <v>847</v>
      </c>
      <c r="K137" s="11" t="s">
        <v>44</v>
      </c>
      <c r="L137" s="11">
        <v>4087225</v>
      </c>
      <c r="M137" s="11" t="s">
        <v>37</v>
      </c>
      <c r="N137" s="11" t="s">
        <v>848</v>
      </c>
      <c r="O137" s="11" t="s">
        <v>368</v>
      </c>
      <c r="P137" s="11" t="s">
        <v>54</v>
      </c>
      <c r="Q137" s="214">
        <v>20000</v>
      </c>
      <c r="R137" s="214">
        <v>20000</v>
      </c>
      <c r="S137" s="14">
        <v>0</v>
      </c>
      <c r="T137" s="11" t="s">
        <v>79</v>
      </c>
      <c r="U137" s="11" t="s">
        <v>55</v>
      </c>
      <c r="V137" s="11" t="s">
        <v>32</v>
      </c>
      <c r="W137" s="48"/>
      <c r="X137" s="10">
        <f>DATE(YEAR(D137) + 3, MONTH(D137), DAY(D137))</f>
        <v>45810</v>
      </c>
      <c r="Y137" s="10">
        <f>DATE(YEAR(E137) + 3, MONTH(E137), DAY(E137))</f>
        <v>46055</v>
      </c>
      <c r="Z137" s="11" t="s">
        <v>33</v>
      </c>
      <c r="AA137" s="11" t="s">
        <v>44</v>
      </c>
      <c r="AB137" s="11" t="s">
        <v>33</v>
      </c>
      <c r="AC137" s="11"/>
    </row>
    <row r="138" spans="1:29" ht="46.5">
      <c r="A138" s="67" t="s">
        <v>876</v>
      </c>
      <c r="B138" s="64" t="s">
        <v>877</v>
      </c>
      <c r="C138" s="105" t="s">
        <v>878</v>
      </c>
      <c r="D138" s="143">
        <v>44743</v>
      </c>
      <c r="E138" s="104">
        <v>45107</v>
      </c>
      <c r="F138" s="53" t="s">
        <v>44</v>
      </c>
      <c r="G138" s="104">
        <v>45107</v>
      </c>
      <c r="H138" s="53" t="s">
        <v>49</v>
      </c>
      <c r="I138" s="74" t="s">
        <v>33</v>
      </c>
      <c r="J138" s="53" t="s">
        <v>879</v>
      </c>
      <c r="K138" s="53" t="s">
        <v>35</v>
      </c>
      <c r="L138" s="106" t="s">
        <v>880</v>
      </c>
      <c r="M138" s="53" t="s">
        <v>37</v>
      </c>
      <c r="N138" s="53" t="s">
        <v>881</v>
      </c>
      <c r="O138" s="200" t="s">
        <v>882</v>
      </c>
      <c r="P138" s="53" t="s">
        <v>40</v>
      </c>
      <c r="Q138" s="210">
        <v>17000</v>
      </c>
      <c r="R138" s="210">
        <v>17000</v>
      </c>
      <c r="S138" s="201">
        <v>0</v>
      </c>
      <c r="T138" s="94" t="s">
        <v>42</v>
      </c>
      <c r="U138" s="53" t="s">
        <v>55</v>
      </c>
      <c r="V138" s="94" t="s">
        <v>49</v>
      </c>
      <c r="W138" s="53"/>
      <c r="X138" s="69">
        <f>DATE(YEAR(D138) + 3, MONTH(D138), DAY(D138))</f>
        <v>45839</v>
      </c>
      <c r="Y138" s="69">
        <f>DATE(YEAR(E138) + 3, MONTH(E138), DAY(E138))</f>
        <v>46203</v>
      </c>
      <c r="Z138" s="74" t="s">
        <v>33</v>
      </c>
      <c r="AA138" s="74" t="s">
        <v>44</v>
      </c>
      <c r="AB138" s="74" t="s">
        <v>33</v>
      </c>
      <c r="AC138" s="69" t="s">
        <v>45</v>
      </c>
    </row>
    <row r="139" spans="1:29">
      <c r="A139" s="64" t="s">
        <v>551</v>
      </c>
      <c r="B139" s="64" t="s">
        <v>552</v>
      </c>
      <c r="C139" s="64" t="s">
        <v>553</v>
      </c>
      <c r="D139" s="65">
        <v>44756</v>
      </c>
      <c r="E139" s="65">
        <v>45138</v>
      </c>
      <c r="F139" s="42" t="s">
        <v>479</v>
      </c>
      <c r="G139" s="49">
        <v>45138</v>
      </c>
      <c r="H139" s="42" t="s">
        <v>32</v>
      </c>
      <c r="I139" s="42" t="s">
        <v>33</v>
      </c>
      <c r="J139" s="40" t="s">
        <v>554</v>
      </c>
      <c r="K139" s="42" t="s">
        <v>35</v>
      </c>
      <c r="L139" s="46">
        <v>7703720</v>
      </c>
      <c r="M139" s="42" t="s">
        <v>37</v>
      </c>
      <c r="N139" s="40" t="s">
        <v>555</v>
      </c>
      <c r="O139" s="42" t="s">
        <v>53</v>
      </c>
      <c r="P139" s="42" t="s">
        <v>54</v>
      </c>
      <c r="Q139" s="226">
        <v>100000</v>
      </c>
      <c r="R139" s="226">
        <v>100000</v>
      </c>
      <c r="S139" s="47">
        <v>0</v>
      </c>
      <c r="T139" s="42" t="s">
        <v>42</v>
      </c>
      <c r="U139" s="42" t="s">
        <v>89</v>
      </c>
      <c r="V139" s="42" t="s">
        <v>32</v>
      </c>
      <c r="W139" s="186" t="s">
        <v>33</v>
      </c>
      <c r="X139" s="69">
        <f>DATE(YEAR(D139) + 3, MONTH(D139), DAY(D139))</f>
        <v>45852</v>
      </c>
      <c r="Y139" s="69">
        <f>DATE(YEAR(E139) + 6, MONTH(E139), DAY(E139))</f>
        <v>47330</v>
      </c>
      <c r="Z139" s="42" t="s">
        <v>33</v>
      </c>
      <c r="AA139" s="49" t="s">
        <v>57</v>
      </c>
      <c r="AB139" s="42" t="s">
        <v>57</v>
      </c>
      <c r="AC139" s="42" t="s">
        <v>58</v>
      </c>
    </row>
    <row r="140" spans="1:29" ht="232.5">
      <c r="A140" s="220" t="s">
        <v>905</v>
      </c>
      <c r="B140" s="8" t="s">
        <v>906</v>
      </c>
      <c r="C140" s="208" t="s">
        <v>907</v>
      </c>
      <c r="D140" s="10">
        <v>44758</v>
      </c>
      <c r="E140" s="10">
        <v>45123</v>
      </c>
      <c r="F140" s="90" t="s">
        <v>44</v>
      </c>
      <c r="G140" s="70">
        <v>45123</v>
      </c>
      <c r="H140" s="85" t="s">
        <v>32</v>
      </c>
      <c r="I140" s="85" t="s">
        <v>33</v>
      </c>
      <c r="J140" s="85" t="s">
        <v>908</v>
      </c>
      <c r="K140" s="85" t="s">
        <v>44</v>
      </c>
      <c r="L140" s="295">
        <v>6441873</v>
      </c>
      <c r="M140" s="85" t="s">
        <v>37</v>
      </c>
      <c r="N140" s="85" t="s">
        <v>909</v>
      </c>
      <c r="O140" s="85" t="s">
        <v>368</v>
      </c>
      <c r="P140" s="85" t="s">
        <v>54</v>
      </c>
      <c r="Q140" s="120">
        <v>9400</v>
      </c>
      <c r="R140" s="120">
        <v>9400</v>
      </c>
      <c r="S140" s="91">
        <v>0</v>
      </c>
      <c r="T140" s="85" t="s">
        <v>79</v>
      </c>
      <c r="U140" s="85" t="s">
        <v>55</v>
      </c>
      <c r="V140" s="85" t="s">
        <v>32</v>
      </c>
      <c r="W140" s="211"/>
      <c r="X140" s="70">
        <f>DATE(YEAR(D140) + 3, MONTH(D140), DAY(D140))</f>
        <v>45854</v>
      </c>
      <c r="Y140" s="70">
        <f>DATE(YEAR(E140) + 3, MONTH(E140), DAY(E140))</f>
        <v>46219</v>
      </c>
      <c r="Z140" s="90" t="s">
        <v>33</v>
      </c>
      <c r="AA140" s="85" t="s">
        <v>44</v>
      </c>
      <c r="AB140" s="85" t="s">
        <v>33</v>
      </c>
      <c r="AC140" s="85"/>
    </row>
    <row r="141" spans="1:29" ht="46.5">
      <c r="A141" s="8" t="s">
        <v>476</v>
      </c>
      <c r="B141" s="25" t="s">
        <v>477</v>
      </c>
      <c r="C141" s="25" t="s">
        <v>478</v>
      </c>
      <c r="D141" s="140">
        <v>44762</v>
      </c>
      <c r="E141" s="140">
        <v>45127</v>
      </c>
      <c r="F141" s="11" t="s">
        <v>479</v>
      </c>
      <c r="G141" s="9">
        <v>45127</v>
      </c>
      <c r="H141" s="11" t="s">
        <v>32</v>
      </c>
      <c r="I141" s="10" t="s">
        <v>33</v>
      </c>
      <c r="J141" s="8" t="s">
        <v>480</v>
      </c>
      <c r="K141" s="8" t="s">
        <v>44</v>
      </c>
      <c r="L141" s="12" t="s">
        <v>481</v>
      </c>
      <c r="M141" s="8" t="s">
        <v>37</v>
      </c>
      <c r="N141" s="8" t="s">
        <v>343</v>
      </c>
      <c r="O141" s="11" t="s">
        <v>66</v>
      </c>
      <c r="P141" s="8" t="s">
        <v>344</v>
      </c>
      <c r="Q141" s="28">
        <v>166000</v>
      </c>
      <c r="R141" s="28">
        <v>166000</v>
      </c>
      <c r="S141" s="14">
        <v>0</v>
      </c>
      <c r="T141" s="11" t="s">
        <v>42</v>
      </c>
      <c r="U141" s="7" t="s">
        <v>43</v>
      </c>
      <c r="V141" s="11" t="s">
        <v>32</v>
      </c>
      <c r="W141" s="11" t="s">
        <v>33</v>
      </c>
      <c r="X141" s="10">
        <f>DATE(YEAR(D141) + 3, MONTH(D141), DAY(D141))</f>
        <v>45858</v>
      </c>
      <c r="Y141" s="10">
        <f>DATE(YEAR(E141) + 6, MONTH(E141), DAY(E141))</f>
        <v>47319</v>
      </c>
      <c r="Z141" s="11" t="s">
        <v>33</v>
      </c>
      <c r="AA141" s="11" t="s">
        <v>57</v>
      </c>
      <c r="AB141" s="11" t="s">
        <v>57</v>
      </c>
      <c r="AC141" s="10" t="s">
        <v>58</v>
      </c>
    </row>
    <row r="142" spans="1:29" ht="62">
      <c r="A142" s="89" t="s">
        <v>224</v>
      </c>
      <c r="B142" s="53" t="s">
        <v>225</v>
      </c>
      <c r="C142" s="53" t="s">
        <v>226</v>
      </c>
      <c r="D142" s="118">
        <v>44770</v>
      </c>
      <c r="E142" s="118">
        <v>45501</v>
      </c>
      <c r="F142" s="119" t="s">
        <v>57</v>
      </c>
      <c r="G142" s="69">
        <v>46231</v>
      </c>
      <c r="H142" s="74" t="s">
        <v>49</v>
      </c>
      <c r="I142" s="69">
        <v>44941</v>
      </c>
      <c r="J142" s="74" t="s">
        <v>227</v>
      </c>
      <c r="K142" s="74" t="s">
        <v>44</v>
      </c>
      <c r="L142" s="7">
        <v>2946689</v>
      </c>
      <c r="M142" s="74" t="s">
        <v>51</v>
      </c>
      <c r="N142" s="74" t="s">
        <v>228</v>
      </c>
      <c r="O142" s="74" t="s">
        <v>66</v>
      </c>
      <c r="P142" s="74" t="s">
        <v>135</v>
      </c>
      <c r="Q142" s="120">
        <v>625000</v>
      </c>
      <c r="R142" s="120">
        <v>2500000</v>
      </c>
      <c r="S142" s="120">
        <v>0</v>
      </c>
      <c r="T142" s="199" t="s">
        <v>42</v>
      </c>
      <c r="U142" s="74" t="s">
        <v>55</v>
      </c>
      <c r="V142" s="74" t="s">
        <v>49</v>
      </c>
      <c r="W142" s="121"/>
      <c r="X142" s="69">
        <f>DATE(YEAR(D142) + 3, MONTH(D142), DAY(D142))</f>
        <v>45866</v>
      </c>
      <c r="Y142" s="69">
        <f>DATE(YEAR(E142) + 3, MONTH(E142), DAY(E142))</f>
        <v>46596</v>
      </c>
      <c r="Z142" s="74" t="s">
        <v>57</v>
      </c>
      <c r="AA142" s="69" t="s">
        <v>57</v>
      </c>
      <c r="AB142" s="74" t="s">
        <v>57</v>
      </c>
      <c r="AC142" s="74" t="s">
        <v>58</v>
      </c>
    </row>
    <row r="143" spans="1:29" ht="46.5">
      <c r="A143" s="11" t="s">
        <v>633</v>
      </c>
      <c r="B143" s="11" t="s">
        <v>634</v>
      </c>
      <c r="C143" s="8" t="s">
        <v>635</v>
      </c>
      <c r="D143" s="72">
        <v>44775</v>
      </c>
      <c r="E143" s="72">
        <v>45016</v>
      </c>
      <c r="F143" s="11" t="s">
        <v>44</v>
      </c>
      <c r="G143" s="10">
        <v>45016</v>
      </c>
      <c r="H143" s="11" t="s">
        <v>32</v>
      </c>
      <c r="I143" s="11" t="s">
        <v>33</v>
      </c>
      <c r="J143" s="11" t="s">
        <v>636</v>
      </c>
      <c r="K143" s="11" t="s">
        <v>35</v>
      </c>
      <c r="L143" s="11" t="s">
        <v>637</v>
      </c>
      <c r="M143" s="11" t="s">
        <v>37</v>
      </c>
      <c r="N143" s="11" t="s">
        <v>638</v>
      </c>
      <c r="O143" s="11" t="s">
        <v>86</v>
      </c>
      <c r="P143" s="11" t="s">
        <v>54</v>
      </c>
      <c r="Q143" s="14">
        <v>60000</v>
      </c>
      <c r="R143" s="14">
        <v>60000</v>
      </c>
      <c r="S143" s="14">
        <v>0</v>
      </c>
      <c r="T143" s="11" t="s">
        <v>42</v>
      </c>
      <c r="U143" s="11" t="s">
        <v>55</v>
      </c>
      <c r="V143" s="11" t="s">
        <v>32</v>
      </c>
      <c r="W143" s="48"/>
      <c r="X143" s="10">
        <f>DATE(YEAR(D143) + 3, MONTH(D143), DAY(D143))</f>
        <v>45871</v>
      </c>
      <c r="Y143" s="10">
        <f>DATE(YEAR(E143) + 3, MONTH(E143), DAY(E143))</f>
        <v>46112</v>
      </c>
      <c r="Z143" s="11" t="s">
        <v>33</v>
      </c>
      <c r="AA143" s="11" t="s">
        <v>44</v>
      </c>
      <c r="AB143" s="11" t="s">
        <v>33</v>
      </c>
      <c r="AC143" s="11" t="s">
        <v>45</v>
      </c>
    </row>
    <row r="144" spans="1:29" ht="93">
      <c r="A144" s="11" t="s">
        <v>384</v>
      </c>
      <c r="B144" s="8" t="s">
        <v>385</v>
      </c>
      <c r="C144" s="8" t="s">
        <v>386</v>
      </c>
      <c r="D144" s="72">
        <v>44778</v>
      </c>
      <c r="E144" s="72">
        <v>46603</v>
      </c>
      <c r="F144" s="11" t="s">
        <v>44</v>
      </c>
      <c r="G144" s="10">
        <v>46603</v>
      </c>
      <c r="H144" s="11" t="s">
        <v>32</v>
      </c>
      <c r="I144" s="11" t="s">
        <v>33</v>
      </c>
      <c r="J144" s="11" t="s">
        <v>387</v>
      </c>
      <c r="K144" s="11" t="s">
        <v>35</v>
      </c>
      <c r="L144" s="12" t="s">
        <v>388</v>
      </c>
      <c r="M144" s="11" t="s">
        <v>37</v>
      </c>
      <c r="N144" s="11" t="s">
        <v>389</v>
      </c>
      <c r="O144" s="11" t="s">
        <v>390</v>
      </c>
      <c r="P144" s="11" t="s">
        <v>77</v>
      </c>
      <c r="Q144" s="14">
        <v>10300</v>
      </c>
      <c r="R144" s="14">
        <v>300000</v>
      </c>
      <c r="S144" s="14">
        <v>0</v>
      </c>
      <c r="T144" s="11" t="s">
        <v>42</v>
      </c>
      <c r="U144" s="11" t="s">
        <v>55</v>
      </c>
      <c r="V144" s="11" t="s">
        <v>32</v>
      </c>
      <c r="W144" s="107" t="s">
        <v>391</v>
      </c>
      <c r="X144" s="10">
        <f>DATE(YEAR(D144) + 3, MONTH(D144), DAY(D144))</f>
        <v>45874</v>
      </c>
      <c r="Y144" s="10">
        <f>DATE(YEAR(E144) + 3, MONTH(E144), DAY(E144))</f>
        <v>47699</v>
      </c>
      <c r="Z144" s="11" t="s">
        <v>33</v>
      </c>
      <c r="AA144" s="11" t="s">
        <v>44</v>
      </c>
      <c r="AB144" s="11" t="s">
        <v>33</v>
      </c>
      <c r="AC144" s="11" t="s">
        <v>45</v>
      </c>
    </row>
    <row r="145" spans="1:183">
      <c r="A145" s="11" t="s">
        <v>205</v>
      </c>
      <c r="B145" s="11" t="s">
        <v>206</v>
      </c>
      <c r="C145" s="11" t="s">
        <v>207</v>
      </c>
      <c r="D145" s="217">
        <v>44779</v>
      </c>
      <c r="E145" s="72">
        <v>45138</v>
      </c>
      <c r="F145" s="11" t="s">
        <v>32</v>
      </c>
      <c r="G145" s="72">
        <v>45138</v>
      </c>
      <c r="H145" s="11" t="s">
        <v>32</v>
      </c>
      <c r="I145" s="10">
        <v>44932</v>
      </c>
      <c r="J145" s="11" t="s">
        <v>208</v>
      </c>
      <c r="K145" s="11" t="s">
        <v>35</v>
      </c>
      <c r="L145" s="11" t="s">
        <v>208</v>
      </c>
      <c r="M145" s="11" t="s">
        <v>51</v>
      </c>
      <c r="N145" s="11" t="s">
        <v>209</v>
      </c>
      <c r="O145" s="11" t="s">
        <v>210</v>
      </c>
      <c r="P145" s="11" t="s">
        <v>161</v>
      </c>
      <c r="Q145" s="14">
        <v>3000000</v>
      </c>
      <c r="R145" s="14">
        <v>3000000</v>
      </c>
      <c r="S145" s="14">
        <v>0</v>
      </c>
      <c r="T145" s="11" t="s">
        <v>42</v>
      </c>
      <c r="U145" s="11" t="s">
        <v>211</v>
      </c>
      <c r="V145" s="11" t="s">
        <v>49</v>
      </c>
      <c r="W145" s="84" t="s">
        <v>212</v>
      </c>
      <c r="X145" s="10">
        <f>DATE(YEAR(D145) + 3, MONTH(D145), DAY(D145))</f>
        <v>45875</v>
      </c>
      <c r="Y145" s="10">
        <f>DATE(YEAR(E145) + 3, MONTH(E145), DAY(E145))</f>
        <v>46234</v>
      </c>
      <c r="Z145" s="11" t="s">
        <v>33</v>
      </c>
      <c r="AA145" s="11" t="s">
        <v>44</v>
      </c>
      <c r="AB145" s="11" t="s">
        <v>44</v>
      </c>
      <c r="AC145" s="11" t="s">
        <v>121</v>
      </c>
    </row>
    <row r="146" spans="1:183" ht="31">
      <c r="A146" s="8" t="s">
        <v>546</v>
      </c>
      <c r="B146" s="131" t="s">
        <v>547</v>
      </c>
      <c r="C146" s="8" t="s">
        <v>548</v>
      </c>
      <c r="D146" s="215">
        <v>44788</v>
      </c>
      <c r="E146" s="9">
        <v>44895</v>
      </c>
      <c r="F146" s="8" t="s">
        <v>57</v>
      </c>
      <c r="G146" s="9">
        <v>45076</v>
      </c>
      <c r="H146" s="8"/>
      <c r="I146" s="8"/>
      <c r="J146" s="8" t="s">
        <v>549</v>
      </c>
      <c r="K146" s="8" t="s">
        <v>35</v>
      </c>
      <c r="L146" s="8">
        <v>9571840</v>
      </c>
      <c r="M146" s="8"/>
      <c r="N146" s="8" t="s">
        <v>285</v>
      </c>
      <c r="O146" s="8" t="s">
        <v>397</v>
      </c>
      <c r="P146" s="8" t="s">
        <v>119</v>
      </c>
      <c r="Q146" s="14">
        <v>102890</v>
      </c>
      <c r="R146" s="14">
        <v>102890</v>
      </c>
      <c r="S146" s="14"/>
      <c r="T146" s="8" t="s">
        <v>550</v>
      </c>
      <c r="U146" s="8"/>
      <c r="V146" s="8" t="s">
        <v>32</v>
      </c>
      <c r="W146" s="29"/>
      <c r="X146" s="11" t="s">
        <v>33</v>
      </c>
      <c r="Y146" s="10"/>
      <c r="Z146" s="10"/>
      <c r="AA146" s="11" t="s">
        <v>44</v>
      </c>
      <c r="AB146" s="11" t="s">
        <v>33</v>
      </c>
      <c r="AC146" s="10"/>
    </row>
    <row r="147" spans="1:183" ht="31">
      <c r="A147" s="11" t="s">
        <v>766</v>
      </c>
      <c r="B147" s="8" t="s">
        <v>767</v>
      </c>
      <c r="C147" s="8" t="s">
        <v>767</v>
      </c>
      <c r="D147" s="72">
        <v>44788</v>
      </c>
      <c r="E147" s="72">
        <v>45016</v>
      </c>
      <c r="F147" s="11" t="s">
        <v>44</v>
      </c>
      <c r="G147" s="10">
        <v>45016</v>
      </c>
      <c r="H147" s="11" t="s">
        <v>32</v>
      </c>
      <c r="I147" s="11" t="s">
        <v>33</v>
      </c>
      <c r="J147" s="11" t="s">
        <v>768</v>
      </c>
      <c r="K147" s="11" t="s">
        <v>35</v>
      </c>
      <c r="L147" s="12" t="s">
        <v>769</v>
      </c>
      <c r="M147" s="11" t="s">
        <v>37</v>
      </c>
      <c r="N147" s="11" t="s">
        <v>638</v>
      </c>
      <c r="O147" s="11" t="s">
        <v>86</v>
      </c>
      <c r="P147" s="11" t="s">
        <v>54</v>
      </c>
      <c r="Q147" s="14">
        <v>30000</v>
      </c>
      <c r="R147" s="14">
        <v>30000</v>
      </c>
      <c r="S147" s="14">
        <v>0</v>
      </c>
      <c r="T147" s="11" t="s">
        <v>42</v>
      </c>
      <c r="U147" s="11" t="s">
        <v>55</v>
      </c>
      <c r="V147" s="11" t="s">
        <v>32</v>
      </c>
      <c r="W147" s="48"/>
      <c r="X147" s="10">
        <f>DATE(YEAR(D147) + 3, MONTH(D147), DAY(D147))</f>
        <v>45884</v>
      </c>
      <c r="Y147" s="10">
        <f>DATE(YEAR(E147) + 3, MONTH(E147), DAY(E147))</f>
        <v>46112</v>
      </c>
      <c r="Z147" s="11" t="s">
        <v>33</v>
      </c>
      <c r="AA147" s="11" t="s">
        <v>44</v>
      </c>
      <c r="AB147" s="11" t="s">
        <v>33</v>
      </c>
      <c r="AC147" s="11" t="s">
        <v>45</v>
      </c>
    </row>
    <row r="148" spans="1:183" ht="46.5">
      <c r="A148" s="11" t="s">
        <v>156</v>
      </c>
      <c r="B148" s="8" t="s">
        <v>157</v>
      </c>
      <c r="C148" s="274" t="s">
        <v>158</v>
      </c>
      <c r="D148" s="72">
        <v>44793</v>
      </c>
      <c r="E148" s="72">
        <v>45450</v>
      </c>
      <c r="F148" s="11" t="s">
        <v>44</v>
      </c>
      <c r="G148" s="10">
        <v>45450</v>
      </c>
      <c r="H148" s="11" t="s">
        <v>32</v>
      </c>
      <c r="I148" s="10">
        <v>45158</v>
      </c>
      <c r="J148" s="11" t="s">
        <v>159</v>
      </c>
      <c r="K148" s="11" t="s">
        <v>44</v>
      </c>
      <c r="L148" s="11">
        <v>482405</v>
      </c>
      <c r="M148" s="11" t="s">
        <v>51</v>
      </c>
      <c r="N148" s="11" t="s">
        <v>160</v>
      </c>
      <c r="O148" s="11" t="s">
        <v>143</v>
      </c>
      <c r="P148" s="11" t="s">
        <v>161</v>
      </c>
      <c r="Q148" s="14">
        <v>7193233</v>
      </c>
      <c r="R148" s="14">
        <v>7193233</v>
      </c>
      <c r="S148" s="14">
        <v>0</v>
      </c>
      <c r="T148" s="11" t="s">
        <v>42</v>
      </c>
      <c r="U148" s="11" t="s">
        <v>55</v>
      </c>
      <c r="V148" s="11" t="s">
        <v>32</v>
      </c>
      <c r="W148" s="84" t="s">
        <v>33</v>
      </c>
      <c r="X148" s="84" t="s">
        <v>33</v>
      </c>
      <c r="Y148" s="84" t="s">
        <v>33</v>
      </c>
      <c r="Z148" s="84" t="s">
        <v>33</v>
      </c>
      <c r="AA148" s="84" t="s">
        <v>33</v>
      </c>
      <c r="AB148" s="84" t="s">
        <v>33</v>
      </c>
      <c r="AC148" s="11" t="s">
        <v>162</v>
      </c>
    </row>
    <row r="149" spans="1:183" ht="31">
      <c r="A149" s="11" t="s">
        <v>498</v>
      </c>
      <c r="B149" s="8" t="s">
        <v>499</v>
      </c>
      <c r="C149" s="8" t="s">
        <v>500</v>
      </c>
      <c r="D149" s="72">
        <v>44795</v>
      </c>
      <c r="E149" s="72">
        <v>45016</v>
      </c>
      <c r="F149" s="11" t="s">
        <v>44</v>
      </c>
      <c r="G149" s="10">
        <v>45016</v>
      </c>
      <c r="H149" s="11" t="s">
        <v>32</v>
      </c>
      <c r="I149" s="11" t="s">
        <v>33</v>
      </c>
      <c r="J149" s="11" t="s">
        <v>501</v>
      </c>
      <c r="K149" s="11" t="s">
        <v>35</v>
      </c>
      <c r="L149" s="12">
        <v>2373630</v>
      </c>
      <c r="M149" s="11" t="s">
        <v>37</v>
      </c>
      <c r="N149" s="11" t="s">
        <v>85</v>
      </c>
      <c r="O149" s="11" t="s">
        <v>53</v>
      </c>
      <c r="P149" s="11" t="s">
        <v>54</v>
      </c>
      <c r="Q149" s="14">
        <v>147500</v>
      </c>
      <c r="R149" s="14">
        <v>147500</v>
      </c>
      <c r="S149" s="14">
        <v>0</v>
      </c>
      <c r="T149" s="11" t="s">
        <v>42</v>
      </c>
      <c r="U149" s="11" t="s">
        <v>55</v>
      </c>
      <c r="V149" s="11" t="s">
        <v>32</v>
      </c>
      <c r="W149" s="48"/>
      <c r="X149" s="10">
        <f>DATE(YEAR(D149) + 3, MONTH(D149), DAY(D149))</f>
        <v>45891</v>
      </c>
      <c r="Y149" s="10">
        <f>DATE(YEAR(E149) + 3, MONTH(E149), DAY(E149))</f>
        <v>46112</v>
      </c>
      <c r="Z149" s="11" t="s">
        <v>33</v>
      </c>
      <c r="AA149" s="11" t="s">
        <v>44</v>
      </c>
      <c r="AB149" s="11" t="s">
        <v>33</v>
      </c>
      <c r="AC149" s="11" t="s">
        <v>45</v>
      </c>
    </row>
    <row r="150" spans="1:183" ht="31">
      <c r="A150" s="11" t="s">
        <v>624</v>
      </c>
      <c r="B150" s="8" t="s">
        <v>625</v>
      </c>
      <c r="C150" s="8" t="s">
        <v>626</v>
      </c>
      <c r="D150" s="9">
        <v>44805</v>
      </c>
      <c r="E150" s="9">
        <v>45962</v>
      </c>
      <c r="F150" s="8" t="s">
        <v>44</v>
      </c>
      <c r="G150" s="10">
        <v>46604</v>
      </c>
      <c r="H150" s="8" t="s">
        <v>32</v>
      </c>
      <c r="I150" s="11" t="s">
        <v>33</v>
      </c>
      <c r="J150" s="11" t="s">
        <v>627</v>
      </c>
      <c r="K150" s="11" t="s">
        <v>44</v>
      </c>
      <c r="L150" s="11"/>
      <c r="M150" s="11" t="s">
        <v>37</v>
      </c>
      <c r="N150" s="11" t="s">
        <v>628</v>
      </c>
      <c r="O150" s="11" t="s">
        <v>467</v>
      </c>
      <c r="P150" s="11" t="s">
        <v>40</v>
      </c>
      <c r="Q150" s="14">
        <v>65000</v>
      </c>
      <c r="R150" s="14">
        <v>65000</v>
      </c>
      <c r="S150" s="14">
        <v>0</v>
      </c>
      <c r="T150" s="11" t="s">
        <v>79</v>
      </c>
      <c r="U150" s="11" t="s">
        <v>89</v>
      </c>
      <c r="V150" s="11" t="s">
        <v>32</v>
      </c>
      <c r="W150" s="11"/>
      <c r="X150" s="10">
        <f>DATE(YEAR(D150) + 3, MONTH(D150), DAY(D150))</f>
        <v>45901</v>
      </c>
      <c r="Y150" s="10">
        <f>DATE(YEAR(E150) + 3, MONTH(E150), DAY(E150))</f>
        <v>47058</v>
      </c>
      <c r="Z150" s="11" t="s">
        <v>33</v>
      </c>
      <c r="AA150" s="11" t="s">
        <v>44</v>
      </c>
      <c r="AB150" s="11" t="s">
        <v>33</v>
      </c>
      <c r="AC150" s="11" t="s">
        <v>58</v>
      </c>
    </row>
    <row r="151" spans="1:183" ht="93">
      <c r="A151" s="11" t="s">
        <v>708</v>
      </c>
      <c r="B151" s="202" t="s">
        <v>709</v>
      </c>
      <c r="C151" s="202" t="s">
        <v>710</v>
      </c>
      <c r="D151" s="165">
        <v>44805</v>
      </c>
      <c r="E151" s="165">
        <v>45016</v>
      </c>
      <c r="F151" s="11" t="s">
        <v>44</v>
      </c>
      <c r="G151" s="10">
        <v>45016</v>
      </c>
      <c r="H151" s="11" t="s">
        <v>32</v>
      </c>
      <c r="I151" s="11" t="s">
        <v>33</v>
      </c>
      <c r="J151" s="11" t="s">
        <v>711</v>
      </c>
      <c r="K151" s="11" t="s">
        <v>35</v>
      </c>
      <c r="L151" s="203" t="s">
        <v>712</v>
      </c>
      <c r="M151" s="11" t="s">
        <v>37</v>
      </c>
      <c r="N151" s="11" t="s">
        <v>713</v>
      </c>
      <c r="O151" s="11" t="s">
        <v>76</v>
      </c>
      <c r="P151" s="11" t="s">
        <v>77</v>
      </c>
      <c r="Q151" s="14">
        <v>40000</v>
      </c>
      <c r="R151" s="14">
        <v>40000</v>
      </c>
      <c r="S151" s="14">
        <v>0</v>
      </c>
      <c r="T151" s="11" t="s">
        <v>79</v>
      </c>
      <c r="U151" s="11" t="s">
        <v>55</v>
      </c>
      <c r="V151" s="11" t="s">
        <v>32</v>
      </c>
      <c r="W151" s="48"/>
      <c r="X151" s="10">
        <f>DATE(YEAR(D151) + 3, MONTH(D151), DAY(D151))</f>
        <v>45901</v>
      </c>
      <c r="Y151" s="10">
        <f>DATE(YEAR(E151) + 3, MONTH(E151), DAY(E151))</f>
        <v>46112</v>
      </c>
      <c r="Z151" s="11" t="s">
        <v>33</v>
      </c>
      <c r="AA151" s="11" t="s">
        <v>44</v>
      </c>
      <c r="AB151" s="11" t="s">
        <v>33</v>
      </c>
      <c r="AC151" s="11"/>
    </row>
    <row r="152" spans="1:183" s="218" customFormat="1" ht="93">
      <c r="A152" s="42" t="s">
        <v>719</v>
      </c>
      <c r="B152" s="40" t="s">
        <v>720</v>
      </c>
      <c r="C152" s="264" t="s">
        <v>721</v>
      </c>
      <c r="D152" s="82">
        <v>44805</v>
      </c>
      <c r="E152" s="296">
        <v>45016</v>
      </c>
      <c r="F152" s="42" t="s">
        <v>44</v>
      </c>
      <c r="G152" s="297" t="s">
        <v>722</v>
      </c>
      <c r="H152" s="44" t="s">
        <v>32</v>
      </c>
      <c r="I152" s="11" t="s">
        <v>33</v>
      </c>
      <c r="J152" s="83" t="s">
        <v>711</v>
      </c>
      <c r="K152" s="42" t="s">
        <v>35</v>
      </c>
      <c r="L152" s="298" t="s">
        <v>712</v>
      </c>
      <c r="M152" s="42" t="s">
        <v>37</v>
      </c>
      <c r="N152" s="42" t="s">
        <v>713</v>
      </c>
      <c r="O152" s="42" t="s">
        <v>76</v>
      </c>
      <c r="P152" s="42" t="s">
        <v>77</v>
      </c>
      <c r="Q152" s="47">
        <v>40000</v>
      </c>
      <c r="R152" s="47">
        <v>40000</v>
      </c>
      <c r="S152" s="47">
        <v>0</v>
      </c>
      <c r="T152" s="42" t="s">
        <v>79</v>
      </c>
      <c r="U152" s="42" t="s">
        <v>55</v>
      </c>
      <c r="V152" s="11" t="s">
        <v>32</v>
      </c>
      <c r="W152" s="186"/>
      <c r="X152" s="10">
        <f>DATE(YEAR(D152) + 3, MONTH(D152), DAY(D152))</f>
        <v>45901</v>
      </c>
      <c r="Y152" s="10">
        <f>DATE(YEAR(E152) + 3, MONTH(E152), DAY(E152))</f>
        <v>46112</v>
      </c>
      <c r="Z152" s="11" t="s">
        <v>33</v>
      </c>
      <c r="AA152" s="11" t="s">
        <v>44</v>
      </c>
      <c r="AB152" s="11" t="s">
        <v>33</v>
      </c>
      <c r="AC152" s="11"/>
      <c r="AD152" s="11"/>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row>
    <row r="153" spans="1:183" ht="93">
      <c r="A153" s="74" t="s">
        <v>723</v>
      </c>
      <c r="B153" s="190" t="s">
        <v>724</v>
      </c>
      <c r="C153" s="204" t="s">
        <v>725</v>
      </c>
      <c r="D153" s="205">
        <v>44805</v>
      </c>
      <c r="E153" s="205">
        <v>45016</v>
      </c>
      <c r="F153" s="74" t="s">
        <v>44</v>
      </c>
      <c r="G153" s="190" t="s">
        <v>722</v>
      </c>
      <c r="H153" s="74" t="s">
        <v>32</v>
      </c>
      <c r="I153" s="74" t="s">
        <v>33</v>
      </c>
      <c r="J153" s="74" t="s">
        <v>726</v>
      </c>
      <c r="K153" s="74" t="s">
        <v>727</v>
      </c>
      <c r="L153" s="206" t="s">
        <v>728</v>
      </c>
      <c r="M153" s="74" t="s">
        <v>37</v>
      </c>
      <c r="N153" s="74" t="s">
        <v>713</v>
      </c>
      <c r="O153" s="74" t="s">
        <v>76</v>
      </c>
      <c r="P153" s="74" t="s">
        <v>77</v>
      </c>
      <c r="Q153" s="14">
        <v>40000</v>
      </c>
      <c r="R153" s="14">
        <v>40000</v>
      </c>
      <c r="S153" s="120">
        <v>0</v>
      </c>
      <c r="T153" s="74" t="s">
        <v>79</v>
      </c>
      <c r="U153" s="74" t="s">
        <v>55</v>
      </c>
      <c r="V153" s="74" t="s">
        <v>32</v>
      </c>
      <c r="W153" s="121"/>
      <c r="X153" s="69">
        <f>DATE(YEAR(D153) + 3, MONTH(D153), DAY(D153))</f>
        <v>45901</v>
      </c>
      <c r="Y153" s="69">
        <f>DATE(YEAR(E153) + 3, MONTH(E153), DAY(E153))</f>
        <v>46112</v>
      </c>
      <c r="Z153" s="74" t="s">
        <v>33</v>
      </c>
      <c r="AA153" s="74" t="s">
        <v>44</v>
      </c>
      <c r="AB153" s="74" t="s">
        <v>33</v>
      </c>
      <c r="AC153" s="74"/>
    </row>
    <row r="154" spans="1:183" ht="31">
      <c r="A154" s="8" t="s">
        <v>954</v>
      </c>
      <c r="B154" s="8" t="s">
        <v>955</v>
      </c>
      <c r="C154" s="8" t="s">
        <v>956</v>
      </c>
      <c r="D154" s="123">
        <v>44805</v>
      </c>
      <c r="E154" s="123">
        <v>46630</v>
      </c>
      <c r="F154" s="8" t="s">
        <v>49</v>
      </c>
      <c r="G154" s="9">
        <v>46996</v>
      </c>
      <c r="H154" s="11" t="s">
        <v>442</v>
      </c>
      <c r="I154" s="10">
        <v>46265</v>
      </c>
      <c r="J154" s="84" t="s">
        <v>957</v>
      </c>
      <c r="K154" s="75" t="s">
        <v>44</v>
      </c>
      <c r="L154" s="95">
        <v>1359357</v>
      </c>
      <c r="M154" s="8" t="s">
        <v>37</v>
      </c>
      <c r="N154" s="8" t="s">
        <v>958</v>
      </c>
      <c r="O154" s="8" t="s">
        <v>143</v>
      </c>
      <c r="P154" s="11" t="s">
        <v>161</v>
      </c>
      <c r="Q154" s="54">
        <v>0</v>
      </c>
      <c r="R154" s="299">
        <v>0</v>
      </c>
      <c r="S154" s="28">
        <v>0</v>
      </c>
      <c r="T154" s="170" t="s">
        <v>42</v>
      </c>
      <c r="U154" s="8" t="s">
        <v>55</v>
      </c>
      <c r="V154" s="11" t="s">
        <v>49</v>
      </c>
      <c r="W154" s="276"/>
      <c r="X154" s="10">
        <f>DATE(YEAR(D154) + 3, MONTH(D154), DAY(D154))</f>
        <v>45901</v>
      </c>
      <c r="Y154" s="10">
        <f>DATE(YEAR(E154) + 6, MONTH(E154), DAY(E154))</f>
        <v>48822</v>
      </c>
      <c r="Z154" s="11" t="s">
        <v>33</v>
      </c>
      <c r="AA154" s="11" t="s">
        <v>44</v>
      </c>
      <c r="AB154" s="11" t="s">
        <v>33</v>
      </c>
      <c r="AC154" s="11" t="s">
        <v>310</v>
      </c>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8"/>
      <c r="BR154" s="218"/>
      <c r="BS154" s="218"/>
      <c r="BT154" s="218"/>
      <c r="BU154" s="218"/>
      <c r="BV154" s="218"/>
      <c r="BW154" s="218"/>
      <c r="BX154" s="218"/>
      <c r="BY154" s="218"/>
      <c r="BZ154" s="218"/>
      <c r="CA154" s="218"/>
      <c r="CB154" s="218"/>
      <c r="CC154" s="218"/>
      <c r="CD154" s="218"/>
      <c r="CE154" s="218"/>
      <c r="CF154" s="218"/>
      <c r="CG154" s="218"/>
      <c r="CH154" s="218"/>
      <c r="CI154" s="218"/>
      <c r="CJ154" s="218"/>
      <c r="CK154" s="218"/>
      <c r="CL154" s="218"/>
      <c r="CM154" s="218"/>
      <c r="CN154" s="218"/>
      <c r="CO154" s="218"/>
      <c r="CP154" s="218"/>
      <c r="CQ154" s="218"/>
      <c r="CR154" s="218"/>
      <c r="CS154" s="218"/>
      <c r="CT154" s="218"/>
      <c r="CU154" s="218"/>
      <c r="CV154" s="218"/>
      <c r="CW154" s="218"/>
      <c r="CX154" s="218"/>
      <c r="CY154" s="218"/>
      <c r="CZ154" s="218"/>
      <c r="DA154" s="218"/>
      <c r="DB154" s="218"/>
      <c r="DC154" s="218"/>
      <c r="DD154" s="218"/>
      <c r="DE154" s="218"/>
      <c r="DF154" s="218"/>
      <c r="DG154" s="218"/>
      <c r="DH154" s="218"/>
      <c r="DI154" s="218"/>
      <c r="DJ154" s="218"/>
      <c r="DK154" s="218"/>
      <c r="DL154" s="218"/>
      <c r="DM154" s="218"/>
      <c r="DN154" s="218"/>
      <c r="DO154" s="218"/>
      <c r="DP154" s="218"/>
      <c r="DQ154" s="218"/>
      <c r="DR154" s="218"/>
      <c r="DS154" s="218"/>
      <c r="DT154" s="218"/>
      <c r="DU154" s="218"/>
      <c r="DV154" s="218"/>
      <c r="DW154" s="218"/>
      <c r="DX154" s="218"/>
      <c r="DY154" s="218"/>
      <c r="DZ154" s="218"/>
      <c r="EA154" s="218"/>
      <c r="EB154" s="218"/>
      <c r="EC154" s="218"/>
      <c r="ED154" s="218"/>
      <c r="EE154" s="218"/>
      <c r="EF154" s="218"/>
      <c r="EG154" s="218"/>
      <c r="EH154" s="218"/>
      <c r="EI154" s="218"/>
      <c r="EJ154" s="218"/>
      <c r="EK154" s="218"/>
      <c r="EL154" s="218"/>
      <c r="EM154" s="218"/>
      <c r="EN154" s="218"/>
      <c r="EO154" s="218"/>
      <c r="EP154" s="218"/>
      <c r="EQ154" s="218"/>
      <c r="ER154" s="218"/>
      <c r="ES154" s="218"/>
      <c r="ET154" s="218"/>
      <c r="EU154" s="218"/>
      <c r="EV154" s="218"/>
      <c r="EW154" s="218"/>
      <c r="EX154" s="218"/>
      <c r="EY154" s="218"/>
      <c r="EZ154" s="218"/>
      <c r="FA154" s="218"/>
      <c r="FB154" s="218"/>
      <c r="FC154" s="218"/>
      <c r="FD154" s="218"/>
      <c r="FE154" s="218"/>
      <c r="FF154" s="218"/>
      <c r="FG154" s="218"/>
      <c r="FH154" s="218"/>
      <c r="FI154" s="218"/>
      <c r="FJ154" s="218"/>
      <c r="FK154" s="218"/>
      <c r="FL154" s="218"/>
      <c r="FM154" s="218"/>
      <c r="FN154" s="218"/>
      <c r="FO154" s="218"/>
      <c r="FP154" s="218"/>
      <c r="FQ154" s="218"/>
      <c r="FR154" s="218"/>
      <c r="FS154" s="218"/>
      <c r="FT154" s="218"/>
      <c r="FU154" s="218"/>
      <c r="FV154" s="218"/>
      <c r="FW154" s="218"/>
      <c r="FX154" s="218"/>
      <c r="FY154" s="218"/>
      <c r="FZ154" s="218"/>
      <c r="GA154" s="218"/>
    </row>
    <row r="155" spans="1:183" ht="94.5" customHeight="1">
      <c r="A155" s="8" t="s">
        <v>229</v>
      </c>
      <c r="B155" s="8" t="s">
        <v>230</v>
      </c>
      <c r="C155" s="8" t="s">
        <v>231</v>
      </c>
      <c r="D155" s="9">
        <v>44835</v>
      </c>
      <c r="E155" s="9">
        <v>45565</v>
      </c>
      <c r="F155" s="8" t="s">
        <v>57</v>
      </c>
      <c r="G155" s="9">
        <v>46660</v>
      </c>
      <c r="H155" s="8" t="s">
        <v>49</v>
      </c>
      <c r="I155" s="10">
        <v>44958</v>
      </c>
      <c r="J155" s="8" t="s">
        <v>232</v>
      </c>
      <c r="K155" s="8" t="s">
        <v>44</v>
      </c>
      <c r="L155" s="8" t="s">
        <v>233</v>
      </c>
      <c r="M155" s="8" t="s">
        <v>51</v>
      </c>
      <c r="N155" s="8" t="s">
        <v>234</v>
      </c>
      <c r="O155" s="29" t="s">
        <v>143</v>
      </c>
      <c r="P155" s="8" t="s">
        <v>67</v>
      </c>
      <c r="Q155" s="13">
        <v>444213</v>
      </c>
      <c r="R155" s="13">
        <v>2221065</v>
      </c>
      <c r="S155" s="28">
        <v>0</v>
      </c>
      <c r="T155" s="8" t="s">
        <v>42</v>
      </c>
      <c r="U155" s="173" t="s">
        <v>235</v>
      </c>
      <c r="V155" s="29" t="s">
        <v>49</v>
      </c>
      <c r="W155" s="11" t="s">
        <v>33</v>
      </c>
      <c r="X155" s="10">
        <f>DATE(YEAR(D155) + 3, MONTH(D155), DAY(D155))</f>
        <v>45931</v>
      </c>
      <c r="Y155" s="10">
        <f>DATE(YEAR(E155) + 3, MONTH(E155), DAY(E155))</f>
        <v>46660</v>
      </c>
      <c r="Z155" s="11" t="s">
        <v>33</v>
      </c>
      <c r="AA155" s="11" t="s">
        <v>44</v>
      </c>
      <c r="AB155" s="11" t="s">
        <v>33</v>
      </c>
      <c r="AC155" s="10" t="s">
        <v>136</v>
      </c>
    </row>
    <row r="156" spans="1:183" ht="32.5" customHeight="1">
      <c r="A156" s="85" t="s">
        <v>576</v>
      </c>
      <c r="B156" s="85" t="s">
        <v>577</v>
      </c>
      <c r="C156" s="64" t="s">
        <v>578</v>
      </c>
      <c r="D156" s="87">
        <v>44835</v>
      </c>
      <c r="E156" s="87">
        <v>45077</v>
      </c>
      <c r="F156" s="85" t="s">
        <v>44</v>
      </c>
      <c r="G156" s="87">
        <v>45077</v>
      </c>
      <c r="H156" s="220" t="s">
        <v>32</v>
      </c>
      <c r="I156" s="74" t="s">
        <v>33</v>
      </c>
      <c r="J156" s="90" t="s">
        <v>579</v>
      </c>
      <c r="K156" s="85" t="s">
        <v>35</v>
      </c>
      <c r="L156" s="85">
        <v>2489966</v>
      </c>
      <c r="M156" s="85" t="s">
        <v>580</v>
      </c>
      <c r="N156" s="85" t="s">
        <v>581</v>
      </c>
      <c r="O156" s="85" t="s">
        <v>53</v>
      </c>
      <c r="P156" s="85" t="s">
        <v>54</v>
      </c>
      <c r="Q156" s="120">
        <v>93000</v>
      </c>
      <c r="R156" s="120">
        <v>93000</v>
      </c>
      <c r="S156" s="91">
        <v>0</v>
      </c>
      <c r="T156" s="85" t="s">
        <v>42</v>
      </c>
      <c r="U156" s="7" t="s">
        <v>55</v>
      </c>
      <c r="V156" s="85" t="s">
        <v>32</v>
      </c>
      <c r="W156" s="121"/>
      <c r="X156" s="177">
        <f>DATE(YEAR(D156) + 3, MONTH(D156), DAY(D156))</f>
        <v>45931</v>
      </c>
      <c r="Y156" s="178">
        <f>DATE(YEAR(E156) + 3, MONTH(E156), DAY(E156))</f>
        <v>46173</v>
      </c>
      <c r="Z156" s="89" t="s">
        <v>33</v>
      </c>
      <c r="AA156" s="74" t="s">
        <v>44</v>
      </c>
      <c r="AB156" s="74" t="s">
        <v>33</v>
      </c>
      <c r="AC156" s="119" t="s">
        <v>582</v>
      </c>
    </row>
    <row r="157" spans="1:183" ht="31">
      <c r="A157" s="64" t="s">
        <v>338</v>
      </c>
      <c r="B157" s="64" t="s">
        <v>339</v>
      </c>
      <c r="C157" s="64" t="s">
        <v>340</v>
      </c>
      <c r="D157" s="65">
        <v>44839</v>
      </c>
      <c r="E157" s="65">
        <v>45569</v>
      </c>
      <c r="F157" s="85" t="s">
        <v>44</v>
      </c>
      <c r="G157" s="65">
        <v>45569</v>
      </c>
      <c r="H157" s="85" t="s">
        <v>32</v>
      </c>
      <c r="I157" s="70">
        <v>44958</v>
      </c>
      <c r="J157" s="64" t="s">
        <v>341</v>
      </c>
      <c r="K157" s="64" t="s">
        <v>44</v>
      </c>
      <c r="L157" s="92" t="s">
        <v>342</v>
      </c>
      <c r="M157" s="64" t="s">
        <v>51</v>
      </c>
      <c r="N157" s="64" t="s">
        <v>343</v>
      </c>
      <c r="O157" s="85" t="s">
        <v>66</v>
      </c>
      <c r="P157" s="64" t="s">
        <v>344</v>
      </c>
      <c r="Q157" s="86">
        <v>639785</v>
      </c>
      <c r="R157" s="86">
        <v>639785</v>
      </c>
      <c r="S157" s="91">
        <v>0</v>
      </c>
      <c r="T157" s="85" t="s">
        <v>42</v>
      </c>
      <c r="U157" s="7" t="s">
        <v>43</v>
      </c>
      <c r="V157" s="220" t="s">
        <v>49</v>
      </c>
      <c r="W157" s="220" t="s">
        <v>33</v>
      </c>
      <c r="X157" s="70">
        <f>DATE(YEAR(D157) + 3, MONTH(D157), DAY(D157))</f>
        <v>45935</v>
      </c>
      <c r="Y157" s="70">
        <f>DATE(YEAR(E157) + 6, MONTH(E157), DAY(E157))</f>
        <v>47760</v>
      </c>
      <c r="Z157" s="90" t="s">
        <v>33</v>
      </c>
      <c r="AA157" s="85" t="s">
        <v>57</v>
      </c>
      <c r="AB157" s="74" t="s">
        <v>57</v>
      </c>
      <c r="AC157" s="70" t="s">
        <v>58</v>
      </c>
    </row>
    <row r="158" spans="1:183" ht="46.5">
      <c r="A158" s="11" t="s">
        <v>569</v>
      </c>
      <c r="B158" s="11" t="s">
        <v>570</v>
      </c>
      <c r="C158" s="8" t="s">
        <v>571</v>
      </c>
      <c r="D158" s="72">
        <v>44852</v>
      </c>
      <c r="E158" s="72">
        <v>45504</v>
      </c>
      <c r="F158" s="11" t="s">
        <v>44</v>
      </c>
      <c r="G158" s="174">
        <v>45504</v>
      </c>
      <c r="H158" s="11" t="s">
        <v>32</v>
      </c>
      <c r="I158" s="10">
        <v>45216</v>
      </c>
      <c r="J158" s="11" t="s">
        <v>572</v>
      </c>
      <c r="K158" s="11" t="s">
        <v>44</v>
      </c>
      <c r="L158" s="11" t="s">
        <v>573</v>
      </c>
      <c r="M158" s="11" t="s">
        <v>64</v>
      </c>
      <c r="N158" s="11" t="s">
        <v>574</v>
      </c>
      <c r="O158" s="11" t="s">
        <v>53</v>
      </c>
      <c r="P158" s="11" t="s">
        <v>344</v>
      </c>
      <c r="Q158" s="221">
        <f>SUM(R158/2)</f>
        <v>46842.5</v>
      </c>
      <c r="R158" s="222">
        <v>93685</v>
      </c>
      <c r="S158" s="14">
        <v>0</v>
      </c>
      <c r="T158" s="11" t="s">
        <v>42</v>
      </c>
      <c r="U158" s="173" t="s">
        <v>575</v>
      </c>
      <c r="V158" s="11" t="s">
        <v>32</v>
      </c>
      <c r="W158" s="151" t="s">
        <v>33</v>
      </c>
      <c r="X158" s="150">
        <f>DATE(YEAR(D158) + 3, MONTH(D158), DAY(D158))</f>
        <v>45948</v>
      </c>
      <c r="Y158" s="150">
        <f>DATE(YEAR(E158) + 3, MONTH(E158), DAY(E158))</f>
        <v>46599</v>
      </c>
      <c r="Z158" s="11" t="s">
        <v>57</v>
      </c>
      <c r="AA158" s="11" t="s">
        <v>44</v>
      </c>
      <c r="AB158" s="151" t="s">
        <v>33</v>
      </c>
      <c r="AC158" s="11" t="s">
        <v>45</v>
      </c>
    </row>
    <row r="159" spans="1:183" ht="31">
      <c r="A159" s="11" t="s">
        <v>697</v>
      </c>
      <c r="B159" s="8" t="s">
        <v>698</v>
      </c>
      <c r="C159" s="8" t="s">
        <v>699</v>
      </c>
      <c r="D159" s="72">
        <v>44866</v>
      </c>
      <c r="E159" s="72">
        <v>44946</v>
      </c>
      <c r="F159" s="11" t="s">
        <v>44</v>
      </c>
      <c r="G159" s="72">
        <v>44946</v>
      </c>
      <c r="H159" s="11" t="s">
        <v>32</v>
      </c>
      <c r="I159" s="11" t="s">
        <v>33</v>
      </c>
      <c r="J159" s="11" t="s">
        <v>700</v>
      </c>
      <c r="K159" s="11" t="s">
        <v>35</v>
      </c>
      <c r="L159" s="300" t="s">
        <v>701</v>
      </c>
      <c r="M159" s="11" t="s">
        <v>37</v>
      </c>
      <c r="N159" s="11" t="s">
        <v>594</v>
      </c>
      <c r="O159" s="11" t="s">
        <v>397</v>
      </c>
      <c r="P159" s="11" t="s">
        <v>40</v>
      </c>
      <c r="Q159" s="14">
        <v>44475</v>
      </c>
      <c r="R159" s="14">
        <v>44475</v>
      </c>
      <c r="S159" s="14">
        <v>0</v>
      </c>
      <c r="T159" s="11" t="s">
        <v>42</v>
      </c>
      <c r="U159" s="11" t="s">
        <v>55</v>
      </c>
      <c r="V159" s="11" t="s">
        <v>32</v>
      </c>
      <c r="W159" s="48"/>
      <c r="X159" s="150">
        <f>DATE(YEAR(D159) + 3, MONTH(D159), DAY(D159))</f>
        <v>45962</v>
      </c>
      <c r="Y159" s="150">
        <f>DATE(YEAR(E159) + 3, MONTH(E159), DAY(E159))</f>
        <v>46042</v>
      </c>
      <c r="Z159" s="11" t="s">
        <v>33</v>
      </c>
      <c r="AA159" s="11" t="s">
        <v>44</v>
      </c>
      <c r="AB159" s="11" t="s">
        <v>33</v>
      </c>
      <c r="AC159" s="11" t="s">
        <v>582</v>
      </c>
    </row>
    <row r="160" spans="1:183" ht="46.5">
      <c r="A160" s="11" t="s">
        <v>401</v>
      </c>
      <c r="B160" s="11" t="s">
        <v>402</v>
      </c>
      <c r="C160" s="8" t="s">
        <v>403</v>
      </c>
      <c r="D160" s="72">
        <v>44869</v>
      </c>
      <c r="E160" s="72">
        <v>45230</v>
      </c>
      <c r="F160" s="11" t="s">
        <v>57</v>
      </c>
      <c r="G160" s="174">
        <v>45596</v>
      </c>
      <c r="H160" s="11" t="s">
        <v>32</v>
      </c>
      <c r="I160" s="10">
        <v>45050</v>
      </c>
      <c r="J160" s="11" t="s">
        <v>404</v>
      </c>
      <c r="K160" s="11" t="s">
        <v>44</v>
      </c>
      <c r="L160" s="11" t="s">
        <v>405</v>
      </c>
      <c r="M160" s="11" t="s">
        <v>406</v>
      </c>
      <c r="N160" s="11" t="s">
        <v>407</v>
      </c>
      <c r="O160" s="11" t="s">
        <v>86</v>
      </c>
      <c r="P160" s="11" t="s">
        <v>40</v>
      </c>
      <c r="Q160" s="14">
        <v>250000</v>
      </c>
      <c r="R160" s="14">
        <v>250000</v>
      </c>
      <c r="S160" s="14">
        <v>0</v>
      </c>
      <c r="T160" s="11" t="s">
        <v>42</v>
      </c>
      <c r="U160" s="173" t="s">
        <v>408</v>
      </c>
      <c r="V160" s="11" t="s">
        <v>32</v>
      </c>
      <c r="W160" s="149" t="s">
        <v>409</v>
      </c>
      <c r="X160" s="150">
        <f>DATE(YEAR(D160) + 3, MONTH(D160), DAY(D160))</f>
        <v>45965</v>
      </c>
      <c r="Y160" s="150">
        <f>DATE(YEAR(E160) + 3, MONTH(E160), DAY(E160))</f>
        <v>46326</v>
      </c>
      <c r="Z160" s="11" t="s">
        <v>57</v>
      </c>
      <c r="AA160" s="11" t="s">
        <v>57</v>
      </c>
      <c r="AB160" s="151" t="s">
        <v>57</v>
      </c>
      <c r="AC160" s="11" t="s">
        <v>45</v>
      </c>
    </row>
    <row r="161" spans="1:29" ht="93">
      <c r="A161" s="8" t="s">
        <v>392</v>
      </c>
      <c r="B161" s="8" t="s">
        <v>393</v>
      </c>
      <c r="C161" s="8" t="s">
        <v>394</v>
      </c>
      <c r="D161" s="9">
        <v>44873</v>
      </c>
      <c r="E161" s="9">
        <v>45968</v>
      </c>
      <c r="F161" s="8" t="s">
        <v>57</v>
      </c>
      <c r="G161" s="9">
        <v>46698</v>
      </c>
      <c r="H161" s="8"/>
      <c r="I161" s="8"/>
      <c r="J161" s="8" t="s">
        <v>395</v>
      </c>
      <c r="K161" s="8" t="s">
        <v>396</v>
      </c>
      <c r="L161" s="8">
        <v>8322856</v>
      </c>
      <c r="M161" s="8" t="s">
        <v>64</v>
      </c>
      <c r="N161" s="8" t="s">
        <v>203</v>
      </c>
      <c r="O161" s="8" t="s">
        <v>397</v>
      </c>
      <c r="P161" s="8" t="s">
        <v>119</v>
      </c>
      <c r="Q161" s="14">
        <v>49076.4</v>
      </c>
      <c r="R161" s="14">
        <v>256524.78</v>
      </c>
      <c r="S161" s="14"/>
      <c r="T161" s="8" t="s">
        <v>42</v>
      </c>
      <c r="U161" s="131"/>
      <c r="V161" s="8" t="s">
        <v>32</v>
      </c>
      <c r="W161" s="29"/>
      <c r="X161" s="11"/>
      <c r="Y161" s="10"/>
      <c r="Z161" s="10"/>
      <c r="AA161" s="11"/>
      <c r="AB161" s="11"/>
      <c r="AC161" s="10" t="s">
        <v>274</v>
      </c>
    </row>
    <row r="162" spans="1:29">
      <c r="A162" s="11" t="s">
        <v>751</v>
      </c>
      <c r="B162" s="11" t="s">
        <v>752</v>
      </c>
      <c r="C162" s="8" t="s">
        <v>753</v>
      </c>
      <c r="D162" s="72">
        <v>44883</v>
      </c>
      <c r="E162" s="72">
        <v>44975</v>
      </c>
      <c r="F162" s="11" t="s">
        <v>44</v>
      </c>
      <c r="G162" s="10">
        <v>44975</v>
      </c>
      <c r="H162" s="11" t="s">
        <v>32</v>
      </c>
      <c r="I162" s="11"/>
      <c r="J162" s="11" t="s">
        <v>754</v>
      </c>
      <c r="K162" s="11" t="s">
        <v>35</v>
      </c>
      <c r="L162" s="11"/>
      <c r="M162" s="11" t="s">
        <v>37</v>
      </c>
      <c r="N162" s="11" t="s">
        <v>755</v>
      </c>
      <c r="O162" s="11" t="s">
        <v>173</v>
      </c>
      <c r="P162" s="11" t="s">
        <v>135</v>
      </c>
      <c r="Q162" s="14">
        <v>35000</v>
      </c>
      <c r="R162" s="14">
        <v>35000</v>
      </c>
      <c r="S162" s="14">
        <v>0</v>
      </c>
      <c r="T162" s="11" t="s">
        <v>42</v>
      </c>
      <c r="U162" s="11" t="s">
        <v>55</v>
      </c>
      <c r="V162" s="11" t="s">
        <v>32</v>
      </c>
      <c r="W162" s="48"/>
      <c r="X162" s="150">
        <f>DATE(YEAR(D162) + 3, MONTH(D162), DAY(D162))</f>
        <v>45979</v>
      </c>
      <c r="Y162" s="150">
        <f>DATE(YEAR(E162) + 3, MONTH(E162), DAY(E162))</f>
        <v>46071</v>
      </c>
      <c r="Z162" s="11" t="s">
        <v>33</v>
      </c>
      <c r="AA162" s="11" t="s">
        <v>44</v>
      </c>
      <c r="AB162" s="11" t="s">
        <v>33</v>
      </c>
      <c r="AC162" s="11" t="s">
        <v>582</v>
      </c>
    </row>
    <row r="163" spans="1:29" ht="78" customHeight="1">
      <c r="A163" s="74" t="s">
        <v>858</v>
      </c>
      <c r="B163" s="53" t="s">
        <v>859</v>
      </c>
      <c r="C163" s="53" t="s">
        <v>860</v>
      </c>
      <c r="D163" s="118">
        <v>44893</v>
      </c>
      <c r="E163" s="118">
        <v>45016</v>
      </c>
      <c r="F163" s="74" t="s">
        <v>44</v>
      </c>
      <c r="G163" s="118">
        <v>45016</v>
      </c>
      <c r="H163" s="74" t="s">
        <v>32</v>
      </c>
      <c r="I163" s="74" t="s">
        <v>672</v>
      </c>
      <c r="J163" s="74" t="s">
        <v>861</v>
      </c>
      <c r="K163" s="74" t="s">
        <v>35</v>
      </c>
      <c r="L163" s="74">
        <v>7839881</v>
      </c>
      <c r="M163" s="74" t="s">
        <v>37</v>
      </c>
      <c r="N163" s="74" t="s">
        <v>638</v>
      </c>
      <c r="O163" s="74" t="s">
        <v>86</v>
      </c>
      <c r="P163" s="74" t="s">
        <v>54</v>
      </c>
      <c r="Q163" s="91">
        <v>19100</v>
      </c>
      <c r="R163" s="120">
        <v>19100</v>
      </c>
      <c r="S163" s="14">
        <v>0</v>
      </c>
      <c r="T163" s="74" t="s">
        <v>88</v>
      </c>
      <c r="U163" s="74" t="s">
        <v>55</v>
      </c>
      <c r="V163" s="74" t="s">
        <v>32</v>
      </c>
      <c r="W163" s="125" t="s">
        <v>862</v>
      </c>
      <c r="X163" s="189">
        <f>DATE(YEAR(D163) + 3, MONTH(D163), DAY(D163))</f>
        <v>45989</v>
      </c>
      <c r="Y163" s="189">
        <f>DATE(YEAR(E163) + 3, MONTH(E163), DAY(E163))</f>
        <v>46112</v>
      </c>
      <c r="Z163" s="74" t="s">
        <v>57</v>
      </c>
      <c r="AA163" s="301" t="s">
        <v>33</v>
      </c>
      <c r="AB163" s="301" t="s">
        <v>33</v>
      </c>
      <c r="AC163" s="74" t="s">
        <v>45</v>
      </c>
    </row>
    <row r="164" spans="1:29" ht="91.5" customHeight="1">
      <c r="A164" s="85" t="s">
        <v>890</v>
      </c>
      <c r="B164" s="64" t="s">
        <v>891</v>
      </c>
      <c r="C164" s="64" t="s">
        <v>892</v>
      </c>
      <c r="D164" s="87">
        <v>44893</v>
      </c>
      <c r="E164" s="87">
        <v>44985</v>
      </c>
      <c r="F164" s="85" t="s">
        <v>44</v>
      </c>
      <c r="G164" s="70">
        <v>44985</v>
      </c>
      <c r="H164" s="85" t="s">
        <v>32</v>
      </c>
      <c r="I164" s="85" t="s">
        <v>672</v>
      </c>
      <c r="J164" s="85" t="s">
        <v>861</v>
      </c>
      <c r="K164" s="85" t="s">
        <v>35</v>
      </c>
      <c r="L164" s="85">
        <v>7839881</v>
      </c>
      <c r="M164" s="85" t="s">
        <v>37</v>
      </c>
      <c r="N164" s="85" t="s">
        <v>893</v>
      </c>
      <c r="O164" s="220" t="s">
        <v>86</v>
      </c>
      <c r="P164" s="85" t="s">
        <v>54</v>
      </c>
      <c r="Q164" s="212">
        <v>14500</v>
      </c>
      <c r="R164" s="91">
        <v>14500</v>
      </c>
      <c r="S164" s="91">
        <v>0</v>
      </c>
      <c r="T164" s="85" t="s">
        <v>88</v>
      </c>
      <c r="U164" s="85" t="s">
        <v>55</v>
      </c>
      <c r="V164" s="220" t="s">
        <v>32</v>
      </c>
      <c r="W164" s="302" t="s">
        <v>894</v>
      </c>
      <c r="X164" s="303">
        <f>DATE(YEAR(D164) + 3, MONTH(D164), DAY(D164))</f>
        <v>45989</v>
      </c>
      <c r="Y164" s="303">
        <f>DATE(YEAR(E164) + 3, MONTH(E164), DAY(E164))</f>
        <v>46081</v>
      </c>
      <c r="Z164" s="224" t="s">
        <v>57</v>
      </c>
      <c r="AA164" s="304" t="s">
        <v>33</v>
      </c>
      <c r="AB164" s="224" t="s">
        <v>33</v>
      </c>
      <c r="AC164" s="90" t="s">
        <v>45</v>
      </c>
    </row>
    <row r="165" spans="1:29" ht="91.5" customHeight="1">
      <c r="A165" s="42" t="s">
        <v>607</v>
      </c>
      <c r="B165" s="42" t="s">
        <v>608</v>
      </c>
      <c r="C165" s="40" t="s">
        <v>609</v>
      </c>
      <c r="D165" s="42">
        <v>44895</v>
      </c>
      <c r="E165" s="42">
        <v>45077</v>
      </c>
      <c r="F165" s="42" t="s">
        <v>44</v>
      </c>
      <c r="G165" s="42">
        <v>45077</v>
      </c>
      <c r="H165" s="42" t="s">
        <v>32</v>
      </c>
      <c r="I165" s="42" t="s">
        <v>536</v>
      </c>
      <c r="J165" s="42" t="s">
        <v>610</v>
      </c>
      <c r="K165" s="42" t="s">
        <v>35</v>
      </c>
      <c r="L165" s="42">
        <v>4490352</v>
      </c>
      <c r="M165" s="42" t="s">
        <v>37</v>
      </c>
      <c r="N165" s="42" t="s">
        <v>611</v>
      </c>
      <c r="O165" s="42" t="s">
        <v>368</v>
      </c>
      <c r="P165" s="42" t="s">
        <v>54</v>
      </c>
      <c r="Q165" s="42">
        <v>80000</v>
      </c>
      <c r="R165" s="42">
        <v>80000</v>
      </c>
      <c r="S165" s="42">
        <v>0</v>
      </c>
      <c r="T165" s="42" t="s">
        <v>42</v>
      </c>
      <c r="U165" s="42" t="s">
        <v>55</v>
      </c>
      <c r="V165" s="42" t="s">
        <v>32</v>
      </c>
      <c r="W165" s="42"/>
      <c r="X165" s="42" t="s">
        <v>33</v>
      </c>
      <c r="Y165" s="42"/>
      <c r="Z165" s="42"/>
      <c r="AA165" s="42" t="s">
        <v>33</v>
      </c>
      <c r="AB165" s="42" t="s">
        <v>33</v>
      </c>
      <c r="AC165" s="42" t="s">
        <v>274</v>
      </c>
    </row>
    <row r="166" spans="1:29" ht="87" customHeight="1">
      <c r="A166" s="85" t="s">
        <v>462</v>
      </c>
      <c r="B166" s="85" t="s">
        <v>463</v>
      </c>
      <c r="C166" s="64" t="s">
        <v>464</v>
      </c>
      <c r="D166" s="305">
        <v>44901</v>
      </c>
      <c r="E166" s="305">
        <v>45625</v>
      </c>
      <c r="F166" s="224" t="s">
        <v>57</v>
      </c>
      <c r="G166" s="306">
        <v>46355</v>
      </c>
      <c r="H166" s="224" t="s">
        <v>49</v>
      </c>
      <c r="I166" s="307">
        <v>45259</v>
      </c>
      <c r="J166" s="224" t="s">
        <v>465</v>
      </c>
      <c r="K166" s="224" t="s">
        <v>35</v>
      </c>
      <c r="L166" s="224">
        <v>4451141</v>
      </c>
      <c r="M166" s="224" t="s">
        <v>406</v>
      </c>
      <c r="N166" s="224" t="s">
        <v>466</v>
      </c>
      <c r="O166" s="224" t="s">
        <v>467</v>
      </c>
      <c r="P166" s="224" t="s">
        <v>40</v>
      </c>
      <c r="Q166" s="91" t="s">
        <v>33</v>
      </c>
      <c r="R166" s="308">
        <v>177000</v>
      </c>
      <c r="S166" s="91">
        <v>0</v>
      </c>
      <c r="T166" s="224" t="s">
        <v>42</v>
      </c>
      <c r="U166" s="224" t="s">
        <v>55</v>
      </c>
      <c r="V166" s="224" t="s">
        <v>32</v>
      </c>
      <c r="W166" s="270" t="s">
        <v>468</v>
      </c>
      <c r="X166" s="303">
        <f>DATE(YEAR(D166) + 3, MONTH(D166), DAY(D166))</f>
        <v>45997</v>
      </c>
      <c r="Y166" s="303">
        <f>DATE(YEAR(E166) + 3, MONTH(E166), DAY(E166))</f>
        <v>46720</v>
      </c>
      <c r="Z166" s="224" t="s">
        <v>57</v>
      </c>
      <c r="AA166" s="224" t="s">
        <v>57</v>
      </c>
      <c r="AB166" s="309" t="s">
        <v>57</v>
      </c>
      <c r="AC166" s="224" t="s">
        <v>45</v>
      </c>
    </row>
    <row r="167" spans="1:29" ht="189.75" customHeight="1">
      <c r="A167" s="42" t="s">
        <v>669</v>
      </c>
      <c r="B167" s="42" t="s">
        <v>670</v>
      </c>
      <c r="C167" s="40" t="s">
        <v>671</v>
      </c>
      <c r="D167" s="82">
        <v>44904</v>
      </c>
      <c r="E167" s="82">
        <v>44985</v>
      </c>
      <c r="F167" s="42" t="s">
        <v>44</v>
      </c>
      <c r="G167" s="49">
        <v>44985</v>
      </c>
      <c r="H167" s="42" t="s">
        <v>32</v>
      </c>
      <c r="I167" s="42" t="s">
        <v>672</v>
      </c>
      <c r="J167" s="42" t="s">
        <v>673</v>
      </c>
      <c r="K167" s="42" t="s">
        <v>35</v>
      </c>
      <c r="L167" s="42" t="s">
        <v>674</v>
      </c>
      <c r="M167" s="42" t="s">
        <v>37</v>
      </c>
      <c r="N167" s="42" t="s">
        <v>675</v>
      </c>
      <c r="O167" s="42" t="s">
        <v>86</v>
      </c>
      <c r="P167" s="42" t="s">
        <v>344</v>
      </c>
      <c r="Q167" s="47">
        <v>48100</v>
      </c>
      <c r="R167" s="47">
        <v>48100</v>
      </c>
      <c r="S167" s="47">
        <v>0</v>
      </c>
      <c r="T167" s="42" t="s">
        <v>42</v>
      </c>
      <c r="U167" s="147" t="s">
        <v>55</v>
      </c>
      <c r="V167" s="42" t="s">
        <v>32</v>
      </c>
      <c r="W167" s="225" t="s">
        <v>33</v>
      </c>
      <c r="X167" s="310">
        <f>DATE(YEAR(D167) + 3, MONTH(D167), DAY(D167))</f>
        <v>46000</v>
      </c>
      <c r="Y167" s="310">
        <f>DATE(YEAR(E167) + 3, MONTH(E167), DAY(E167))</f>
        <v>46081</v>
      </c>
      <c r="Z167" s="281" t="s">
        <v>57</v>
      </c>
      <c r="AA167" s="281" t="s">
        <v>33</v>
      </c>
      <c r="AB167" s="281" t="s">
        <v>33</v>
      </c>
      <c r="AC167" s="42" t="s">
        <v>45</v>
      </c>
    </row>
  </sheetData>
  <protectedRanges>
    <protectedRange sqref="D41:E44 G41:G44" name="Fran to complete" securityDescriptor="O:WDG:WDD:(A;;CC;;;S-1-5-21-1763517092-2068791588-1232828436-22958)"/>
  </protectedRanges>
  <dataValidations count="6">
    <dataValidation type="list" allowBlank="1" showInputMessage="1" showErrorMessage="1" sqref="M152" xr:uid="{2D1D91E8-3DA1-4630-A9DF-F4E21DBC0869}">
      <formula1>"High,Medium,Low"</formula1>
    </dataValidation>
    <dataValidation type="list" allowBlank="1" showInputMessage="1" showErrorMessage="1" sqref="K107:K109 K93:K105 K112:K151 K2:K48 K50:K91 K153:K163" xr:uid="{3B9BF52A-920C-4DBF-995D-BA0D60655BDC}">
      <formula1>"SME,VCSE,SME &amp; VCSE, No"</formula1>
    </dataValidation>
    <dataValidation type="list" allowBlank="1" showInputMessage="1" showErrorMessage="1" sqref="AB84:AB85 AB105:AB106 AB109 AB153 AB143 AB117:AB122 AB149:AB150 AB137 AB124:AB127 AB91:AB94 AB2:AB82 AB156:AB157 AB161 AB163" xr:uid="{07F7F4D7-78F2-4752-ABDB-A9A2161EFA59}">
      <formula1>"Yes, No, TBC, N/A"</formula1>
    </dataValidation>
    <dataValidation type="list" allowBlank="1" showInputMessage="1" showErrorMessage="1" sqref="AA105:AA106 AA109 AA153 AA143 AA117:AA122 AA149:AA150 AA137 AA124:AA127 AA86:AA94 AA2:AA84 AA156" xr:uid="{C2F919E3-D62C-46B9-A264-031F63E4C7D3}">
      <formula1>"Yes, No"</formula1>
    </dataValidation>
    <dataValidation type="date" allowBlank="1" showInputMessage="1" showErrorMessage="1" error="Please input a date in the specified field." sqref="AD42:AN44" xr:uid="{A0364E74-2D5F-4888-966E-ADC96F57F0E0}">
      <formula1>36892</formula1>
      <formula2>47849</formula2>
    </dataValidation>
    <dataValidation type="list" allowBlank="1" showInputMessage="1" showErrorMessage="1" sqref="M52:M54 M106 M124 M129 M38:M47 M56:M82 M91:M92 M2:M36 M156 M49" xr:uid="{40DFAD1A-6CEE-4E1F-A996-51212AC07A2F}">
      <formula1>"Gold,Silver,Bronze"</formula1>
    </dataValidation>
  </dataValidations>
  <hyperlinks>
    <hyperlink ref="U81" r:id="rId1" xr:uid="{2B9B4AA1-2838-4165-BAD3-2BE241E75C0B}"/>
    <hyperlink ref="U71" r:id="rId2" xr:uid="{3699FE02-11B8-4815-A4C0-6549911C2262}"/>
    <hyperlink ref="U158" r:id="rId3" display="../../../../:f:/r/sites/LegalandGovernanceServicesTeam/Shared Documents/General/Deeds/Electronic Deed Index w.e.f.  20.2.2018 DO NOT DESTROY/DP 508  The National Literacy Trust?csf=1&amp;web=1&amp;e=64x13M" xr:uid="{73CF714D-F0DB-4090-842E-F383B32CE7C4}"/>
    <hyperlink ref="U160" r:id="rId4" display="../../../../:f:/r/sites/LegalandGovernanceServicesTeam/Shared Documents/General/Deeds/Electronic Deed Index w.e.f.  20.2.2018 DO NOT DESTROY/DP1082  CA57104 Call Off Framework Agreement?csf=1&amp;web=1&amp;e=2KHpE2" xr:uid="{D07FBCBA-4B7D-419B-AA11-C27C9FCFB232}"/>
    <hyperlink ref="U134" r:id="rId5" display="../../../../:f:/r/sites/LegalandGovernanceServicesTeam/Shared Documents/General/Deeds/Electronic Deed Index w.e.f.  20.2.2018 DO NOT DESTROY/DP 811  CA49132  Basemap Ltd?csf=1&amp;web=1&amp;e=1oL3cH" xr:uid="{61794021-F38C-41F0-A0A6-2103550855A6}"/>
    <hyperlink ref="U94" r:id="rId6" display="../../../../:f:/r/sites/LegalandGovernanceServicesTeam/Shared Documents/General/Deeds/Electronic Deed Index w.e.f.  20.2.2018 DO NOT DESTROY/DP1084 CA1421-Adult Skills Training Framework Programme?csf=1&amp;web=1&amp;e=p0BMsf" xr:uid="{95787C84-BEEC-4DEA-AAE9-88C05F52F206}"/>
    <hyperlink ref="U155" r:id="rId7" display="../../../../:f:/r/sites/LegalandGovernanceServicesTeam/Shared Documents/General/Deeds/Electronic Deed Index w.e.f.  20.2.2018 DO NOT DESTROY/DP 533 ECG Building Maintenance Limited TAs ECG Facilities Services?csf=1&amp;web=1&amp;e=NX5mZ1" xr:uid="{5236F8DC-A112-4CAC-86FC-711DAE91A89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Shardlow</dc:creator>
  <cp:lastModifiedBy>Claire Shardlow</cp:lastModifiedBy>
  <dcterms:created xsi:type="dcterms:W3CDTF">2023-01-23T13:30:04Z</dcterms:created>
  <dcterms:modified xsi:type="dcterms:W3CDTF">2023-01-23T14:12:43Z</dcterms:modified>
</cp:coreProperties>
</file>