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yorksca.sharepoint.com/sites/FinanceTeam/Shared Documents/Finance/Police/2025-26 Police Budget Papers (WYCA website published)/"/>
    </mc:Choice>
  </mc:AlternateContent>
  <xr:revisionPtr revIDLastSave="0" documentId="8_{B2A92BDF-D8B8-4B67-83AB-4E43F27B2AB3}" xr6:coauthVersionLast="47" xr6:coauthVersionMax="47" xr10:uidLastSave="{00000000-0000-0000-0000-000000000000}"/>
  <bookViews>
    <workbookView xWindow="28680" yWindow="-2565" windowWidth="38640" windowHeight="21240" xr2:uid="{64D9C2F6-5457-47CE-B6DC-D0681C76F593}"/>
  </bookViews>
  <sheets>
    <sheet name="Reserves" sheetId="1" r:id="rId1"/>
  </sheets>
  <externalReferences>
    <externalReference r:id="rId2"/>
  </externalReferences>
  <definedNames>
    <definedName name="_Order1" hidden="1">255</definedName>
    <definedName name="_Order2" hidden="1">255</definedName>
    <definedName name="abc">#REF!</definedName>
    <definedName name="adfhadhafdh">#REF!</definedName>
    <definedName name="adfhfdajgsj">#REF!</definedName>
    <definedName name="adhahzehr">#REF!</definedName>
    <definedName name="adharyeqyrqeuy">#REF!</definedName>
    <definedName name="aehrahjr\jza">#REF!</definedName>
    <definedName name="awetwe\g">#REF!</definedName>
    <definedName name="ayaryqay">#REF!</definedName>
    <definedName name="bb">#REF!</definedName>
    <definedName name="bdffd">#REF!</definedName>
    <definedName name="CENSUS_CALC">#REF!</definedName>
    <definedName name="CENSUS_PRCNT">#REF!</definedName>
    <definedName name="CRIT_CENSUS">#REF!</definedName>
    <definedName name="CRIT_DFGMAND">#REF!</definedName>
    <definedName name="CRIT_HMO">#REF!</definedName>
    <definedName name="CRIT_HOMEREP">#REF!</definedName>
    <definedName name="CRIT_RENGRANT">#REF!</definedName>
    <definedName name="CRIT_RENTEXP">#REF!</definedName>
    <definedName name="CRIT_SCHOOL">#REF!</definedName>
    <definedName name="CRIT_UNEMP">#REF!</definedName>
    <definedName name="dafhahadfh">#REF!</definedName>
    <definedName name="dafhfahdhae">#REF!</definedName>
    <definedName name="dd">#REF!</definedName>
    <definedName name="dhqerheqrhq3">#REF!</definedName>
    <definedName name="djdsjdsjsdt">#REF!</definedName>
    <definedName name="djfdjsrejsr">#REF!</definedName>
    <definedName name="drkdtykd">#REF!</definedName>
    <definedName name="dsgjsdfgjsdfjgdf">#REF!</definedName>
    <definedName name="dsgkjbsdkgbklds">#REF!</definedName>
    <definedName name="dtyidc">#REF!</definedName>
    <definedName name="EDUCATION">#REF!</definedName>
    <definedName name="EDUCATION_EXPBLK">#REF!</definedName>
    <definedName name="eheqhehqweh">#REF!</definedName>
    <definedName name="ehewhrqehh">#REF!</definedName>
    <definedName name="erheqrhqerhe">#REF!</definedName>
    <definedName name="erhreheqh">#REF!</definedName>
    <definedName name="ewrherhreqwrh">#REF!</definedName>
    <definedName name="ewrhrehreqhqe">#REF!</definedName>
    <definedName name="fahaeherhea">#REF!</definedName>
    <definedName name="fgjfjs">#REF!</definedName>
    <definedName name="fgjsdjsdfjsd">#REF!</definedName>
    <definedName name="fgjsgdjsjds">#REF!</definedName>
    <definedName name="fgkfrykfr">#REF!</definedName>
    <definedName name="fhfd">#REF!</definedName>
    <definedName name="fjsdgjstdjsz">#REF!</definedName>
    <definedName name="fkfdok">#REF!</definedName>
    <definedName name="fktkitd">#REF!</definedName>
    <definedName name="fshfu">#REF!</definedName>
    <definedName name="g">#REF!</definedName>
    <definedName name="gfjfgjfgjrf">#REF!</definedName>
    <definedName name="gfjsdjdzsfjaez">#REF!</definedName>
    <definedName name="ghjdgj">#REF!</definedName>
    <definedName name="gjdjdsjest">#REF!</definedName>
    <definedName name="gjgfj">#REF!</definedName>
    <definedName name="gjgfjf">#REF!</definedName>
    <definedName name="gkftdk">#REF!</definedName>
    <definedName name="gkusrx">#REF!</definedName>
    <definedName name="gyityi">#REF!</definedName>
    <definedName name="h">#REF!</definedName>
    <definedName name="HEADS">#REF!</definedName>
    <definedName name="HEADS_EXPBLK">#REF!</definedName>
    <definedName name="hh">#REF!</definedName>
    <definedName name="hjlhjlhjlfhjl">#REF!</definedName>
    <definedName name="hk">#REF!</definedName>
    <definedName name="htewhqehe">#REF!</definedName>
    <definedName name="i">#REF!</definedName>
    <definedName name="iolyuol">#REF!</definedName>
    <definedName name="j">#REF!</definedName>
    <definedName name="jasjsdjstdj">#REF!</definedName>
    <definedName name="jdfjfhjeas">#REF!</definedName>
    <definedName name="jdjfdjsdjz">#REF!</definedName>
    <definedName name="jdsjstjers">#REF!</definedName>
    <definedName name="jfgjs">#REF!</definedName>
    <definedName name="jfgjzdjn">#REF!</definedName>
    <definedName name="jgdsj">#REF!</definedName>
    <definedName name="jj">#REF!</definedName>
    <definedName name="jjfd">#REF!</definedName>
    <definedName name="jsdjsjzx">#REF!</definedName>
    <definedName name="jsrfjashzj">#REF!</definedName>
    <definedName name="jydf">#REF!</definedName>
    <definedName name="K">#REF!</definedName>
    <definedName name="kk">#REF!</definedName>
    <definedName name="l">#REF!</definedName>
    <definedName name="ngjdgjf">#REF!</definedName>
    <definedName name="ouyuouy">#REF!</definedName>
    <definedName name="Police2010_11">#REF!</definedName>
    <definedName name="_xlnm.Print_Area" localSheetId="0">Reserves!$B$1:$O$44</definedName>
    <definedName name="Provorfin">#REF!</definedName>
    <definedName name="pushik">#REF!</definedName>
    <definedName name="rdkjdtyikyd">#REF!</definedName>
    <definedName name="RENGRANT_PRCNT">#REF!</definedName>
    <definedName name="RENTEXP">#REF!</definedName>
    <definedName name="RENTEXP_EXPBLK">#REF!</definedName>
    <definedName name="RENTEXP_PRCNT">#REF!</definedName>
    <definedName name="rfkufk">#REF!</definedName>
    <definedName name="rktyoio">#REF!</definedName>
    <definedName name="round_factor">#REF!</definedName>
    <definedName name="rtjrtuweyreq">#REF!</definedName>
    <definedName name="rtyiurtyueryreqy">#REF!</definedName>
    <definedName name="rujrsis">#REF!</definedName>
    <definedName name="ryahadj">#REF!</definedName>
    <definedName name="ryqryq4yr">#REF!</definedName>
    <definedName name="SCHOOL_PRCNT">#REF!</definedName>
    <definedName name="sdahfdhadhf">#REF!</definedName>
    <definedName name="sdfjdsjsdj">#REF!</definedName>
    <definedName name="sdgds">#REF!</definedName>
    <definedName name="shshs">#REF!</definedName>
    <definedName name="shshw">#REF!</definedName>
    <definedName name="sjdngkjsdbng">#REF!</definedName>
    <definedName name="t">#REF!</definedName>
    <definedName name="tdkdtktd">#REF!</definedName>
    <definedName name="tdkydukdtu">#REF!</definedName>
    <definedName name="tdkytk">#REF!</definedName>
    <definedName name="tgkdkdtf">#REF!</definedName>
    <definedName name="tjsfjszdjz">#REF!</definedName>
    <definedName name="tjsjsetjz">#REF!</definedName>
    <definedName name="TRAVEL">#REF!</definedName>
    <definedName name="TRAVEL_EXPBLK">#REF!</definedName>
    <definedName name="trjtsjsjs">#REF!</definedName>
    <definedName name="tukdtkdtr">#REF!</definedName>
    <definedName name="tyikytdo">#REF!</definedName>
    <definedName name="tyiodt">#REF!</definedName>
    <definedName name="tyktkdt">#REF!</definedName>
    <definedName name="UNINTENT2">#REF!</definedName>
    <definedName name="uouyouy">#REF!</definedName>
    <definedName name="v">#REF!</definedName>
    <definedName name="vv">#REF!</definedName>
    <definedName name="w">#REF!</definedName>
    <definedName name="wtwy">#REF!</definedName>
    <definedName name="ww">#REF!</definedName>
    <definedName name="X">#REF!</definedName>
    <definedName name="yityoiti">#REF!</definedName>
    <definedName name="yuouyouyr">#REF!</definedName>
    <definedName name="yuoyuou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M42" i="1"/>
  <c r="K42" i="1"/>
  <c r="J42" i="1"/>
  <c r="H42" i="1"/>
  <c r="G42" i="1"/>
  <c r="E42" i="1"/>
  <c r="D42" i="1"/>
  <c r="C42" i="1"/>
  <c r="F41" i="1"/>
  <c r="I41" i="1" s="1"/>
  <c r="L41" i="1" s="1"/>
  <c r="O41" i="1" s="1"/>
  <c r="F40" i="1"/>
  <c r="I40" i="1" s="1"/>
  <c r="L40" i="1" s="1"/>
  <c r="O40" i="1" s="1"/>
  <c r="F39" i="1"/>
  <c r="I39" i="1" s="1"/>
  <c r="L39" i="1" s="1"/>
  <c r="O39" i="1" s="1"/>
  <c r="F38" i="1"/>
  <c r="I38" i="1" s="1"/>
  <c r="L38" i="1" s="1"/>
  <c r="O38" i="1" s="1"/>
  <c r="F37" i="1"/>
  <c r="I37" i="1" s="1"/>
  <c r="L37" i="1" s="1"/>
  <c r="O37" i="1" s="1"/>
  <c r="F36" i="1"/>
  <c r="I36" i="1" s="1"/>
  <c r="N32" i="1"/>
  <c r="M32" i="1"/>
  <c r="K32" i="1"/>
  <c r="J32" i="1"/>
  <c r="G32" i="1"/>
  <c r="G33" i="1" s="1"/>
  <c r="D32" i="1"/>
  <c r="D33" i="1" s="1"/>
  <c r="C32" i="1"/>
  <c r="F31" i="1"/>
  <c r="I31" i="1" s="1"/>
  <c r="L31" i="1" s="1"/>
  <c r="O31" i="1" s="1"/>
  <c r="I30" i="1"/>
  <c r="L30" i="1" s="1"/>
  <c r="O30" i="1" s="1"/>
  <c r="F30" i="1"/>
  <c r="F29" i="1"/>
  <c r="I29" i="1" s="1"/>
  <c r="L29" i="1" s="1"/>
  <c r="O29" i="1" s="1"/>
  <c r="F28" i="1"/>
  <c r="I28" i="1" s="1"/>
  <c r="L28" i="1" s="1"/>
  <c r="O28" i="1" s="1"/>
  <c r="F27" i="1"/>
  <c r="I27" i="1" s="1"/>
  <c r="L27" i="1" s="1"/>
  <c r="O27" i="1" s="1"/>
  <c r="E26" i="1"/>
  <c r="F26" i="1" s="1"/>
  <c r="I26" i="1" s="1"/>
  <c r="L26" i="1" s="1"/>
  <c r="O26" i="1" s="1"/>
  <c r="F25" i="1"/>
  <c r="I25" i="1" s="1"/>
  <c r="L25" i="1" s="1"/>
  <c r="O25" i="1" s="1"/>
  <c r="F24" i="1"/>
  <c r="I24" i="1" s="1"/>
  <c r="L24" i="1" s="1"/>
  <c r="O24" i="1" s="1"/>
  <c r="F23" i="1"/>
  <c r="I23" i="1" s="1"/>
  <c r="L23" i="1" s="1"/>
  <c r="O23" i="1" s="1"/>
  <c r="F22" i="1"/>
  <c r="I22" i="1" s="1"/>
  <c r="L22" i="1" s="1"/>
  <c r="O22" i="1" s="1"/>
  <c r="I21" i="1"/>
  <c r="L21" i="1" s="1"/>
  <c r="O21" i="1" s="1"/>
  <c r="F21" i="1"/>
  <c r="F20" i="1"/>
  <c r="I20" i="1" s="1"/>
  <c r="L20" i="1" s="1"/>
  <c r="O20" i="1" s="1"/>
  <c r="F19" i="1"/>
  <c r="I19" i="1" s="1"/>
  <c r="L19" i="1" s="1"/>
  <c r="O19" i="1" s="1"/>
  <c r="F18" i="1"/>
  <c r="I18" i="1" s="1"/>
  <c r="L18" i="1" s="1"/>
  <c r="O18" i="1" s="1"/>
  <c r="K17" i="1"/>
  <c r="E17" i="1"/>
  <c r="E32" i="1" s="1"/>
  <c r="E33" i="1" s="1"/>
  <c r="F15" i="1"/>
  <c r="I15" i="1" s="1"/>
  <c r="L15" i="1" s="1"/>
  <c r="O15" i="1" s="1"/>
  <c r="F14" i="1"/>
  <c r="I14" i="1" s="1"/>
  <c r="L14" i="1" s="1"/>
  <c r="O14" i="1" s="1"/>
  <c r="F13" i="1"/>
  <c r="I13" i="1" s="1"/>
  <c r="L13" i="1" s="1"/>
  <c r="O13" i="1" s="1"/>
  <c r="H12" i="1"/>
  <c r="H32" i="1" s="1"/>
  <c r="F12" i="1"/>
  <c r="I12" i="1" s="1"/>
  <c r="L12" i="1" s="1"/>
  <c r="O12" i="1" s="1"/>
  <c r="E12" i="1"/>
  <c r="F11" i="1"/>
  <c r="N8" i="1"/>
  <c r="M8" i="1"/>
  <c r="K8" i="1"/>
  <c r="J8" i="1"/>
  <c r="H8" i="1"/>
  <c r="G8" i="1"/>
  <c r="E8" i="1"/>
  <c r="D8" i="1"/>
  <c r="C8" i="1"/>
  <c r="F7" i="1"/>
  <c r="F6" i="1"/>
  <c r="I6" i="1" s="1"/>
  <c r="L6" i="1" s="1"/>
  <c r="K33" i="1" l="1"/>
  <c r="J33" i="1"/>
  <c r="F42" i="1"/>
  <c r="H33" i="1"/>
  <c r="N33" i="1"/>
  <c r="M33" i="1"/>
  <c r="C33" i="1"/>
  <c r="C44" i="1" s="1"/>
  <c r="O6" i="1"/>
  <c r="I42" i="1"/>
  <c r="F8" i="1"/>
  <c r="I7" i="1"/>
  <c r="L36" i="1"/>
  <c r="F17" i="1"/>
  <c r="I17" i="1" s="1"/>
  <c r="L17" i="1" s="1"/>
  <c r="O17" i="1" s="1"/>
  <c r="I11" i="1"/>
  <c r="F32" i="1" l="1"/>
  <c r="F33" i="1" s="1"/>
  <c r="F44" i="1" s="1"/>
  <c r="L11" i="1"/>
  <c r="I32" i="1"/>
  <c r="L42" i="1"/>
  <c r="O36" i="1"/>
  <c r="O42" i="1" s="1"/>
  <c r="L7" i="1"/>
  <c r="I8" i="1"/>
  <c r="O7" i="1" l="1"/>
  <c r="O8" i="1" s="1"/>
  <c r="L8" i="1"/>
  <c r="I33" i="1"/>
  <c r="I44" i="1" s="1"/>
  <c r="O11" i="1"/>
  <c r="O32" i="1" s="1"/>
  <c r="O33" i="1" s="1"/>
  <c r="O44" i="1" s="1"/>
  <c r="L32" i="1"/>
  <c r="L33" i="1" s="1"/>
  <c r="L44" i="1" s="1"/>
</calcChain>
</file>

<file path=xl/sharedStrings.xml><?xml version="1.0" encoding="utf-8"?>
<sst xmlns="http://schemas.openxmlformats.org/spreadsheetml/2006/main" count="65" uniqueCount="47">
  <si>
    <t xml:space="preserve">RESERVES POSITION </t>
  </si>
  <si>
    <t>31 March 2024</t>
  </si>
  <si>
    <t>Transfer In</t>
  </si>
  <si>
    <t>Transfers Out</t>
  </si>
  <si>
    <t>31 March 2025</t>
  </si>
  <si>
    <t>31 March 2026</t>
  </si>
  <si>
    <t>31 March 2027</t>
  </si>
  <si>
    <t>31 March 2028</t>
  </si>
  <si>
    <t>£000</t>
  </si>
  <si>
    <t>GENERAL FUND:</t>
  </si>
  <si>
    <t>General Fund Balance</t>
  </si>
  <si>
    <t>General Fund Balance Risk Matrix</t>
  </si>
  <si>
    <t>EARMARKED RESERVES:</t>
  </si>
  <si>
    <t>Capital:</t>
  </si>
  <si>
    <t>Capital Grants Unapplied Account</t>
  </si>
  <si>
    <t>Capital Financing Reserve</t>
  </si>
  <si>
    <t>Capital Receipts Reserve</t>
  </si>
  <si>
    <t>Police Uplift Reserve</t>
  </si>
  <si>
    <t>ESN Reserve</t>
  </si>
  <si>
    <t>Revenue:</t>
  </si>
  <si>
    <t>Revenue Pressures Reserve</t>
  </si>
  <si>
    <t>PFI Reserve</t>
  </si>
  <si>
    <t>Local Council Tax Support Grant</t>
  </si>
  <si>
    <t>Organisational Change Fund</t>
  </si>
  <si>
    <t>Wellbeing Reserve</t>
  </si>
  <si>
    <t xml:space="preserve">Community Safety </t>
  </si>
  <si>
    <t>Partnership Executive Group</t>
  </si>
  <si>
    <t>COVID reserve</t>
  </si>
  <si>
    <t>Safeguarding Reserve</t>
  </si>
  <si>
    <t>NRCSE Reserve</t>
  </si>
  <si>
    <t>Energy Reserve</t>
  </si>
  <si>
    <t>Digital Innovation Reserve</t>
  </si>
  <si>
    <t>Cultural Awareness Reserve</t>
  </si>
  <si>
    <t>Property Refurbishment Reserve</t>
  </si>
  <si>
    <t>Sustainability Reserve</t>
  </si>
  <si>
    <t>Sub Total Earmarked</t>
  </si>
  <si>
    <t>Total WYP Reserves</t>
  </si>
  <si>
    <t>Regional/National Reserves</t>
  </si>
  <si>
    <t>Viper Reserve</t>
  </si>
  <si>
    <t>NPAS Fleet Replacement Reserve</t>
  </si>
  <si>
    <t>NPAS Operational Reserve</t>
  </si>
  <si>
    <t>NPAS Unapplied Capital Grant</t>
  </si>
  <si>
    <t>Regional Reserve</t>
  </si>
  <si>
    <t>PNLD Reserve</t>
  </si>
  <si>
    <t>Total Regional/National Reserves</t>
  </si>
  <si>
    <t>Overall Reserves</t>
  </si>
  <si>
    <t xml:space="preserve">Please note the recategorisation of Third Party Income following the introduction of a new financial system and  transition on 1/4/2024 to a new account code structure.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</si>
</sst>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\(#,##0\)"/>
  </numFmts>
  <fonts count="11" x14ac:knownFonts="1">
    <font>
      <sz val="12"/>
      <color theme="1"/>
      <name val="Arial"/>
      <family val="2"/>
    </font>
    <font>
      <sz val="11"/>
      <color indexed="8"/>
      <name val="Calibri"/>
      <family val="2"/>
    </font>
    <font>
      <b/>
      <u/>
      <sz val="11"/>
      <color indexed="8"/>
      <name val="Arial"/>
      <family val="2"/>
    </font>
    <font>
      <b/>
      <sz val="8"/>
      <name val="Arial"/>
      <family val="2"/>
    </font>
    <font>
      <b/>
      <i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164" fontId="1" fillId="0" borderId="0" xfId="1" applyNumberFormat="1"/>
    <xf numFmtId="0" fontId="4" fillId="0" borderId="1" xfId="1" applyFont="1" applyBorder="1"/>
    <xf numFmtId="49" fontId="3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wrapText="1"/>
    </xf>
    <xf numFmtId="164" fontId="5" fillId="0" borderId="3" xfId="2" applyNumberFormat="1" applyFont="1" applyFill="1" applyBorder="1"/>
    <xf numFmtId="0" fontId="7" fillId="0" borderId="3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8" fillId="0" borderId="3" xfId="1" applyFont="1" applyBorder="1" applyAlignment="1">
      <alignment wrapText="1"/>
    </xf>
    <xf numFmtId="164" fontId="3" fillId="0" borderId="3" xfId="2" applyNumberFormat="1" applyFont="1" applyFill="1" applyBorder="1"/>
    <xf numFmtId="164" fontId="5" fillId="0" borderId="3" xfId="1" applyNumberFormat="1" applyFont="1" applyBorder="1"/>
    <xf numFmtId="0" fontId="3" fillId="0" borderId="2" xfId="1" applyFont="1" applyBorder="1" applyAlignment="1">
      <alignment wrapText="1"/>
    </xf>
    <xf numFmtId="0" fontId="9" fillId="0" borderId="4" xfId="1" applyFont="1" applyBorder="1"/>
    <xf numFmtId="0" fontId="3" fillId="2" borderId="1" xfId="1" quotePrefix="1" applyFont="1" applyFill="1" applyBorder="1" applyAlignment="1">
      <alignment horizontal="center" wrapText="1"/>
    </xf>
    <xf numFmtId="49" fontId="3" fillId="2" borderId="2" xfId="1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/>
    </xf>
    <xf numFmtId="164" fontId="5" fillId="2" borderId="3" xfId="2" applyNumberFormat="1" applyFont="1" applyFill="1" applyBorder="1"/>
    <xf numFmtId="164" fontId="3" fillId="2" borderId="4" xfId="2" applyNumberFormat="1" applyFont="1" applyFill="1" applyBorder="1"/>
    <xf numFmtId="164" fontId="3" fillId="2" borderId="3" xfId="2" applyNumberFormat="1" applyFont="1" applyFill="1" applyBorder="1"/>
    <xf numFmtId="164" fontId="10" fillId="2" borderId="4" xfId="1" applyNumberFormat="1" applyFont="1" applyFill="1" applyBorder="1"/>
    <xf numFmtId="0" fontId="3" fillId="2" borderId="1" xfId="1" applyFont="1" applyFill="1" applyBorder="1" applyAlignment="1">
      <alignment horizontal="center" wrapText="1"/>
    </xf>
  </cellXfs>
  <cellStyles count="3">
    <cellStyle name="Comma 2 2" xfId="2" xr:uid="{E7710522-D502-4E96-8431-0CBD6A023362}"/>
    <cellStyle name="Normal" xfId="0" builtinId="0"/>
    <cellStyle name="Normal_Copy Of Reserves Notes 20 and 21" xfId="1" xr:uid="{28DCCC68-6F68-41BA-B99F-72ADDAB318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styorksca.sharepoint.com/sites/FinanceTeam/Shared%20Documents/Finance/Police/Budget%202025-26/Precept%20Report/Precept%20Report%20Appendices%20202526%20(final).xlsx" TargetMode="External"/><Relationship Id="rId1" Type="http://schemas.openxmlformats.org/officeDocument/2006/relationships/externalLinkPath" Target="/sites/FinanceTeam/Shared%20Documents/Finance/Police/Budget%202025-26/Precept%20Report/Precept%20Report%20Appendices%20202526%20(f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 MTFF "/>
      <sheetName val="Reserves"/>
      <sheetName val="Movement Statemen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45D3-C827-4EFF-84C0-3CD63801EC24}">
  <sheetPr>
    <pageSetUpPr fitToPage="1"/>
  </sheetPr>
  <dimension ref="A1:Q81"/>
  <sheetViews>
    <sheetView showGridLines="0" tabSelected="1" topLeftCell="B1" zoomScale="120" zoomScaleNormal="120" workbookViewId="0">
      <pane xSplit="1" ySplit="4" topLeftCell="C5" activePane="bottomRight" state="frozen"/>
      <selection activeCell="B85" sqref="B85"/>
      <selection pane="topRight" activeCell="B85" sqref="B85"/>
      <selection pane="bottomLeft" activeCell="B85" sqref="B85"/>
      <selection pane="bottomRight" activeCell="U5" sqref="U5"/>
    </sheetView>
  </sheetViews>
  <sheetFormatPr defaultColWidth="7.765625" defaultRowHeight="14.5" x14ac:dyDescent="0.35"/>
  <cols>
    <col min="1" max="1" width="7.765625" style="2" hidden="1" customWidth="1"/>
    <col min="2" max="2" width="26.3828125" style="2" customWidth="1"/>
    <col min="3" max="4" width="7.765625" style="2"/>
    <col min="5" max="5" width="7.4609375" style="2" bestFit="1" customWidth="1"/>
    <col min="6" max="16384" width="7.765625" style="2"/>
  </cols>
  <sheetData>
    <row r="1" spans="2:15" x14ac:dyDescent="0.35">
      <c r="B1" s="1" t="s">
        <v>0</v>
      </c>
    </row>
    <row r="2" spans="2:15" x14ac:dyDescent="0.35">
      <c r="I2" s="3"/>
    </row>
    <row r="3" spans="2:15" ht="22" x14ac:dyDescent="0.35">
      <c r="C3" s="15" t="s">
        <v>1</v>
      </c>
      <c r="D3" s="22" t="s">
        <v>2</v>
      </c>
      <c r="E3" s="22" t="s">
        <v>3</v>
      </c>
      <c r="F3" s="15" t="s">
        <v>4</v>
      </c>
      <c r="G3" s="22" t="s">
        <v>2</v>
      </c>
      <c r="H3" s="22" t="s">
        <v>3</v>
      </c>
      <c r="I3" s="15" t="s">
        <v>5</v>
      </c>
      <c r="J3" s="22" t="s">
        <v>2</v>
      </c>
      <c r="K3" s="22" t="s">
        <v>3</v>
      </c>
      <c r="L3" s="15" t="s">
        <v>6</v>
      </c>
      <c r="M3" s="22" t="s">
        <v>2</v>
      </c>
      <c r="N3" s="22" t="s">
        <v>3</v>
      </c>
      <c r="O3" s="15" t="s">
        <v>7</v>
      </c>
    </row>
    <row r="4" spans="2:15" x14ac:dyDescent="0.35">
      <c r="C4" s="16" t="s">
        <v>8</v>
      </c>
      <c r="D4" s="16" t="s">
        <v>8</v>
      </c>
      <c r="E4" s="16" t="s">
        <v>8</v>
      </c>
      <c r="F4" s="16" t="s">
        <v>8</v>
      </c>
      <c r="G4" s="16" t="s">
        <v>8</v>
      </c>
      <c r="H4" s="16" t="s">
        <v>8</v>
      </c>
      <c r="I4" s="16" t="s">
        <v>8</v>
      </c>
      <c r="J4" s="16" t="s">
        <v>8</v>
      </c>
      <c r="K4" s="16" t="s">
        <v>8</v>
      </c>
      <c r="L4" s="16" t="s">
        <v>8</v>
      </c>
      <c r="M4" s="16" t="s">
        <v>8</v>
      </c>
      <c r="N4" s="16" t="s">
        <v>8</v>
      </c>
      <c r="O4" s="16" t="s">
        <v>8</v>
      </c>
    </row>
    <row r="5" spans="2:15" x14ac:dyDescent="0.35">
      <c r="B5" s="4" t="s">
        <v>9</v>
      </c>
      <c r="C5" s="17"/>
      <c r="D5" s="5"/>
      <c r="E5" s="5"/>
      <c r="F5" s="17"/>
      <c r="G5" s="5"/>
      <c r="H5" s="5"/>
      <c r="I5" s="17"/>
      <c r="J5" s="5"/>
      <c r="K5" s="5"/>
      <c r="L5" s="17"/>
      <c r="M5" s="5"/>
      <c r="N5" s="5"/>
      <c r="O5" s="17"/>
    </row>
    <row r="6" spans="2:15" x14ac:dyDescent="0.35">
      <c r="B6" s="6" t="s">
        <v>10</v>
      </c>
      <c r="C6" s="18">
        <v>3700.8247999999512</v>
      </c>
      <c r="D6" s="7">
        <v>800</v>
      </c>
      <c r="E6" s="7">
        <v>0</v>
      </c>
      <c r="F6" s="18">
        <f>SUM(C6:E6)</f>
        <v>4500.8247999999512</v>
      </c>
      <c r="G6" s="7">
        <v>300</v>
      </c>
      <c r="H6" s="7">
        <v>0</v>
      </c>
      <c r="I6" s="18">
        <f>SUM(F6:H6)</f>
        <v>4800.8247999999512</v>
      </c>
      <c r="J6" s="7">
        <v>403</v>
      </c>
      <c r="K6" s="7">
        <v>0</v>
      </c>
      <c r="L6" s="18">
        <f>SUM(I6:K6)</f>
        <v>5203.8247999999512</v>
      </c>
      <c r="M6" s="7">
        <v>447</v>
      </c>
      <c r="N6" s="7">
        <v>0</v>
      </c>
      <c r="O6" s="18">
        <f>SUM(L6:N6)</f>
        <v>5650.8247999999512</v>
      </c>
    </row>
    <row r="7" spans="2:15" x14ac:dyDescent="0.35">
      <c r="B7" s="6" t="s">
        <v>11</v>
      </c>
      <c r="C7" s="18">
        <v>10850</v>
      </c>
      <c r="D7" s="7">
        <v>0</v>
      </c>
      <c r="E7" s="7">
        <v>0</v>
      </c>
      <c r="F7" s="18">
        <f>SUM(C7:E7)</f>
        <v>10850</v>
      </c>
      <c r="G7" s="7">
        <v>0</v>
      </c>
      <c r="H7" s="7">
        <v>0</v>
      </c>
      <c r="I7" s="18">
        <f>SUM(F7:H7)</f>
        <v>10850</v>
      </c>
      <c r="J7" s="7">
        <v>0</v>
      </c>
      <c r="K7" s="7">
        <v>0</v>
      </c>
      <c r="L7" s="18">
        <f>SUM(I7:K7)</f>
        <v>10850</v>
      </c>
      <c r="M7" s="7">
        <v>0</v>
      </c>
      <c r="N7" s="7">
        <v>0</v>
      </c>
      <c r="O7" s="18">
        <f>SUM(L7:N7)</f>
        <v>10850</v>
      </c>
    </row>
    <row r="8" spans="2:15" x14ac:dyDescent="0.35">
      <c r="B8" s="6"/>
      <c r="C8" s="19">
        <f>SUM(C6:C7)</f>
        <v>14550.824799999951</v>
      </c>
      <c r="D8" s="19">
        <f t="shared" ref="D8:O8" si="0">SUM(D6:D7)</f>
        <v>800</v>
      </c>
      <c r="E8" s="19">
        <f t="shared" si="0"/>
        <v>0</v>
      </c>
      <c r="F8" s="19">
        <f t="shared" si="0"/>
        <v>15350.824799999951</v>
      </c>
      <c r="G8" s="19">
        <f t="shared" si="0"/>
        <v>300</v>
      </c>
      <c r="H8" s="19">
        <f t="shared" si="0"/>
        <v>0</v>
      </c>
      <c r="I8" s="19">
        <f t="shared" si="0"/>
        <v>15650.824799999951</v>
      </c>
      <c r="J8" s="19">
        <f t="shared" si="0"/>
        <v>403</v>
      </c>
      <c r="K8" s="19">
        <f t="shared" si="0"/>
        <v>0</v>
      </c>
      <c r="L8" s="19">
        <f t="shared" si="0"/>
        <v>16053.824799999951</v>
      </c>
      <c r="M8" s="19">
        <f t="shared" si="0"/>
        <v>447</v>
      </c>
      <c r="N8" s="19">
        <f t="shared" si="0"/>
        <v>0</v>
      </c>
      <c r="O8" s="19">
        <f t="shared" si="0"/>
        <v>16500.824799999951</v>
      </c>
    </row>
    <row r="9" spans="2:15" x14ac:dyDescent="0.35">
      <c r="B9" s="8" t="s">
        <v>12</v>
      </c>
      <c r="C9" s="18"/>
      <c r="D9" s="7"/>
      <c r="E9" s="7"/>
      <c r="F9" s="18"/>
      <c r="G9" s="7"/>
      <c r="H9" s="7"/>
      <c r="I9" s="18"/>
      <c r="J9" s="7"/>
      <c r="K9" s="7"/>
      <c r="L9" s="18"/>
      <c r="M9" s="7"/>
      <c r="N9" s="7"/>
      <c r="O9" s="18"/>
    </row>
    <row r="10" spans="2:15" x14ac:dyDescent="0.35">
      <c r="B10" s="8" t="s">
        <v>13</v>
      </c>
      <c r="C10" s="18"/>
      <c r="D10" s="7"/>
      <c r="E10" s="7"/>
      <c r="F10" s="18"/>
      <c r="G10" s="7"/>
      <c r="H10" s="7"/>
      <c r="I10" s="18"/>
      <c r="J10" s="7"/>
      <c r="K10" s="7"/>
      <c r="L10" s="18"/>
      <c r="M10" s="7"/>
      <c r="N10" s="7"/>
      <c r="O10" s="18"/>
    </row>
    <row r="11" spans="2:15" x14ac:dyDescent="0.35">
      <c r="B11" s="6" t="s">
        <v>14</v>
      </c>
      <c r="C11" s="18">
        <v>234</v>
      </c>
      <c r="D11" s="7">
        <v>0</v>
      </c>
      <c r="E11" s="7">
        <v>0</v>
      </c>
      <c r="F11" s="18">
        <f t="shared" ref="F11:F31" si="1">SUM(C11:E11)</f>
        <v>234</v>
      </c>
      <c r="G11" s="7">
        <v>0</v>
      </c>
      <c r="H11" s="7">
        <v>0</v>
      </c>
      <c r="I11" s="18">
        <f t="shared" ref="I11:I31" si="2">SUM(F11:H11)</f>
        <v>234</v>
      </c>
      <c r="J11" s="7">
        <v>0</v>
      </c>
      <c r="K11" s="7">
        <v>0</v>
      </c>
      <c r="L11" s="18">
        <f t="shared" ref="L11:L31" si="3">SUM(I11:K11)</f>
        <v>234</v>
      </c>
      <c r="M11" s="7">
        <v>0</v>
      </c>
      <c r="N11" s="7">
        <v>0</v>
      </c>
      <c r="O11" s="18">
        <f t="shared" ref="O11:O31" si="4">SUM(L11:N11)</f>
        <v>234</v>
      </c>
    </row>
    <row r="12" spans="2:15" x14ac:dyDescent="0.35">
      <c r="B12" s="6" t="s">
        <v>15</v>
      </c>
      <c r="C12" s="18">
        <v>11489.415999999999</v>
      </c>
      <c r="D12" s="7">
        <v>0</v>
      </c>
      <c r="E12" s="7">
        <f>-5981+1390</f>
        <v>-4591</v>
      </c>
      <c r="F12" s="18">
        <f t="shared" si="1"/>
        <v>6898.4159999999993</v>
      </c>
      <c r="G12" s="7">
        <v>0</v>
      </c>
      <c r="H12" s="7">
        <f>-4375-1390</f>
        <v>-5765</v>
      </c>
      <c r="I12" s="18">
        <f t="shared" si="2"/>
        <v>1133.4159999999993</v>
      </c>
      <c r="J12" s="7">
        <v>0</v>
      </c>
      <c r="K12" s="7">
        <v>-591</v>
      </c>
      <c r="L12" s="18">
        <f t="shared" si="3"/>
        <v>542.41599999999926</v>
      </c>
      <c r="M12" s="7">
        <v>0</v>
      </c>
      <c r="N12" s="7">
        <v>0</v>
      </c>
      <c r="O12" s="18">
        <f t="shared" si="4"/>
        <v>542.41599999999926</v>
      </c>
    </row>
    <row r="13" spans="2:15" x14ac:dyDescent="0.35">
      <c r="B13" s="6" t="s">
        <v>16</v>
      </c>
      <c r="C13" s="18">
        <v>6579.2889099999993</v>
      </c>
      <c r="D13" s="7">
        <v>10</v>
      </c>
      <c r="E13" s="7">
        <v>-3166</v>
      </c>
      <c r="F13" s="18">
        <f t="shared" si="1"/>
        <v>3423.2889099999993</v>
      </c>
      <c r="G13" s="7">
        <v>1400</v>
      </c>
      <c r="H13" s="7">
        <v>-347</v>
      </c>
      <c r="I13" s="18">
        <f t="shared" si="2"/>
        <v>4476.2889099999993</v>
      </c>
      <c r="J13" s="7">
        <v>751</v>
      </c>
      <c r="K13" s="7">
        <v>-476</v>
      </c>
      <c r="L13" s="18">
        <f t="shared" si="3"/>
        <v>4751.2889099999993</v>
      </c>
      <c r="M13" s="7">
        <v>400</v>
      </c>
      <c r="N13" s="7">
        <v>-2271</v>
      </c>
      <c r="O13" s="18">
        <f t="shared" si="4"/>
        <v>2880.2889099999993</v>
      </c>
    </row>
    <row r="14" spans="2:15" x14ac:dyDescent="0.35">
      <c r="B14" s="6" t="s">
        <v>17</v>
      </c>
      <c r="C14" s="18">
        <v>4981.8496999999998</v>
      </c>
      <c r="D14" s="7">
        <v>0</v>
      </c>
      <c r="E14" s="7">
        <v>0</v>
      </c>
      <c r="F14" s="18">
        <f>SUM(C14:E14)</f>
        <v>4981.8496999999998</v>
      </c>
      <c r="G14" s="7">
        <v>0</v>
      </c>
      <c r="H14" s="7">
        <v>-2000</v>
      </c>
      <c r="I14" s="18">
        <f>SUM(F14:H14)</f>
        <v>2981.8496999999998</v>
      </c>
      <c r="J14" s="7">
        <v>0</v>
      </c>
      <c r="K14" s="7">
        <v>-2000</v>
      </c>
      <c r="L14" s="18">
        <f>SUM(I14:K14)</f>
        <v>981.84969999999976</v>
      </c>
      <c r="M14" s="7">
        <v>0</v>
      </c>
      <c r="N14" s="7">
        <v>-981.85</v>
      </c>
      <c r="O14" s="18">
        <f>SUM(L14:N14)</f>
        <v>-3.0000000026575435E-4</v>
      </c>
    </row>
    <row r="15" spans="2:15" x14ac:dyDescent="0.35">
      <c r="B15" s="6" t="s">
        <v>18</v>
      </c>
      <c r="C15" s="18">
        <v>2485.55069</v>
      </c>
      <c r="D15" s="7">
        <v>0</v>
      </c>
      <c r="E15" s="7">
        <v>0</v>
      </c>
      <c r="F15" s="18">
        <f>SUM(C15:E15)</f>
        <v>2485.55069</v>
      </c>
      <c r="G15" s="7">
        <v>0</v>
      </c>
      <c r="H15" s="7">
        <v>0</v>
      </c>
      <c r="I15" s="18">
        <f>SUM(F15:H15)</f>
        <v>2485.55069</v>
      </c>
      <c r="J15" s="7">
        <v>0</v>
      </c>
      <c r="K15" s="7">
        <v>0</v>
      </c>
      <c r="L15" s="18">
        <f>SUM(I15:K15)</f>
        <v>2485.55069</v>
      </c>
      <c r="M15" s="7">
        <v>0</v>
      </c>
      <c r="N15" s="7">
        <v>0</v>
      </c>
      <c r="O15" s="18">
        <f>SUM(L15:N15)</f>
        <v>2485.55069</v>
      </c>
    </row>
    <row r="16" spans="2:15" x14ac:dyDescent="0.35">
      <c r="B16" s="8" t="s">
        <v>19</v>
      </c>
      <c r="C16" s="18"/>
      <c r="D16" s="7"/>
      <c r="E16" s="7"/>
      <c r="F16" s="18"/>
      <c r="G16" s="7"/>
      <c r="H16" s="7"/>
      <c r="I16" s="18"/>
      <c r="J16" s="7"/>
      <c r="K16" s="7"/>
      <c r="L16" s="18"/>
      <c r="M16" s="7"/>
      <c r="N16" s="7"/>
      <c r="O16" s="18"/>
    </row>
    <row r="17" spans="2:15" x14ac:dyDescent="0.35">
      <c r="B17" s="6" t="s">
        <v>20</v>
      </c>
      <c r="C17" s="18">
        <v>18576.075000000001</v>
      </c>
      <c r="D17" s="7">
        <v>6828</v>
      </c>
      <c r="E17" s="7">
        <f>-3510.39</f>
        <v>-3510.39</v>
      </c>
      <c r="F17" s="18">
        <f t="shared" si="1"/>
        <v>21893.685000000001</v>
      </c>
      <c r="G17" s="7">
        <v>0</v>
      </c>
      <c r="H17" s="7">
        <v>-9966</v>
      </c>
      <c r="I17" s="18">
        <f t="shared" si="2"/>
        <v>11927.685000000001</v>
      </c>
      <c r="J17" s="7">
        <v>0</v>
      </c>
      <c r="K17" s="7">
        <f>-31.5565-9</f>
        <v>-40.5565</v>
      </c>
      <c r="L17" s="18">
        <f t="shared" si="3"/>
        <v>11887.128500000001</v>
      </c>
      <c r="M17" s="7">
        <v>0</v>
      </c>
      <c r="N17" s="7">
        <v>-31.5565</v>
      </c>
      <c r="O17" s="18">
        <f t="shared" si="4"/>
        <v>11855.572</v>
      </c>
    </row>
    <row r="18" spans="2:15" x14ac:dyDescent="0.35">
      <c r="B18" s="6" t="s">
        <v>21</v>
      </c>
      <c r="C18" s="18">
        <v>13240.967000000001</v>
      </c>
      <c r="D18" s="7">
        <v>0</v>
      </c>
      <c r="E18" s="7">
        <v>0</v>
      </c>
      <c r="F18" s="18">
        <f t="shared" si="1"/>
        <v>13240.967000000001</v>
      </c>
      <c r="G18" s="7">
        <v>149.69399999999999</v>
      </c>
      <c r="H18" s="7">
        <v>0</v>
      </c>
      <c r="I18" s="18">
        <f t="shared" si="2"/>
        <v>13390.661</v>
      </c>
      <c r="J18" s="7">
        <v>29.135000000000002</v>
      </c>
      <c r="K18" s="7">
        <v>0</v>
      </c>
      <c r="L18" s="18">
        <f t="shared" si="3"/>
        <v>13419.796</v>
      </c>
      <c r="M18" s="7">
        <v>0</v>
      </c>
      <c r="N18" s="7">
        <v>-94.105000000000004</v>
      </c>
      <c r="O18" s="18">
        <f t="shared" si="4"/>
        <v>13325.691000000001</v>
      </c>
    </row>
    <row r="19" spans="2:15" x14ac:dyDescent="0.35">
      <c r="B19" s="6" t="s">
        <v>22</v>
      </c>
      <c r="C19" s="18">
        <v>33.38864999999987</v>
      </c>
      <c r="D19" s="7">
        <v>0</v>
      </c>
      <c r="E19" s="7">
        <v>-33.388650000000098</v>
      </c>
      <c r="F19" s="18">
        <f t="shared" si="1"/>
        <v>-2.2737367544323206E-13</v>
      </c>
      <c r="G19" s="7">
        <v>0</v>
      </c>
      <c r="H19" s="7">
        <v>0</v>
      </c>
      <c r="I19" s="18">
        <f t="shared" si="2"/>
        <v>-2.2737367544323206E-13</v>
      </c>
      <c r="J19" s="7">
        <v>0</v>
      </c>
      <c r="K19" s="7">
        <v>0</v>
      </c>
      <c r="L19" s="18">
        <f t="shared" si="3"/>
        <v>-2.2737367544323206E-13</v>
      </c>
      <c r="M19" s="7">
        <v>0</v>
      </c>
      <c r="N19" s="7">
        <v>0</v>
      </c>
      <c r="O19" s="18">
        <f t="shared" si="4"/>
        <v>-2.2737367544323206E-13</v>
      </c>
    </row>
    <row r="20" spans="2:15" x14ac:dyDescent="0.35">
      <c r="B20" s="6" t="s">
        <v>23</v>
      </c>
      <c r="C20" s="18">
        <v>820.18505000000005</v>
      </c>
      <c r="D20" s="7">
        <v>0</v>
      </c>
      <c r="E20" s="7">
        <v>-520</v>
      </c>
      <c r="F20" s="18">
        <f t="shared" si="1"/>
        <v>300.18505000000005</v>
      </c>
      <c r="G20" s="7">
        <v>0</v>
      </c>
      <c r="H20" s="7">
        <v>-300</v>
      </c>
      <c r="I20" s="18">
        <f t="shared" si="2"/>
        <v>0.18505000000004657</v>
      </c>
      <c r="J20" s="7">
        <v>0</v>
      </c>
      <c r="K20" s="7">
        <v>0</v>
      </c>
      <c r="L20" s="18">
        <f t="shared" si="3"/>
        <v>0.18505000000004657</v>
      </c>
      <c r="M20" s="7">
        <v>0</v>
      </c>
      <c r="N20" s="7">
        <v>0</v>
      </c>
      <c r="O20" s="18">
        <f t="shared" si="4"/>
        <v>0.18505000000004657</v>
      </c>
    </row>
    <row r="21" spans="2:15" x14ac:dyDescent="0.35">
      <c r="B21" s="6" t="s">
        <v>24</v>
      </c>
      <c r="C21" s="18">
        <v>87.05600000000004</v>
      </c>
      <c r="D21" s="7">
        <v>0</v>
      </c>
      <c r="E21" s="7">
        <v>-87</v>
      </c>
      <c r="F21" s="18">
        <f t="shared" si="1"/>
        <v>5.6000000000040018E-2</v>
      </c>
      <c r="G21" s="7">
        <v>0</v>
      </c>
      <c r="H21" s="7">
        <v>0</v>
      </c>
      <c r="I21" s="18">
        <f t="shared" si="2"/>
        <v>5.6000000000040018E-2</v>
      </c>
      <c r="J21" s="7">
        <v>0</v>
      </c>
      <c r="K21" s="7">
        <v>0</v>
      </c>
      <c r="L21" s="18">
        <f t="shared" si="3"/>
        <v>5.6000000000040018E-2</v>
      </c>
      <c r="M21" s="7">
        <v>0</v>
      </c>
      <c r="N21" s="7">
        <v>0</v>
      </c>
      <c r="O21" s="18">
        <f t="shared" si="4"/>
        <v>5.6000000000040018E-2</v>
      </c>
    </row>
    <row r="22" spans="2:15" x14ac:dyDescent="0.35">
      <c r="B22" s="6" t="s">
        <v>25</v>
      </c>
      <c r="C22" s="18">
        <v>1043.6047100000001</v>
      </c>
      <c r="D22" s="7">
        <v>0</v>
      </c>
      <c r="E22" s="7">
        <v>0</v>
      </c>
      <c r="F22" s="18">
        <f t="shared" si="1"/>
        <v>1043.6047100000001</v>
      </c>
      <c r="G22" s="7">
        <v>0</v>
      </c>
      <c r="H22" s="7">
        <v>0</v>
      </c>
      <c r="I22" s="18">
        <f t="shared" si="2"/>
        <v>1043.6047100000001</v>
      </c>
      <c r="J22" s="7">
        <v>0</v>
      </c>
      <c r="K22" s="7">
        <v>0</v>
      </c>
      <c r="L22" s="18">
        <f t="shared" si="3"/>
        <v>1043.6047100000001</v>
      </c>
      <c r="M22" s="7">
        <v>0</v>
      </c>
      <c r="N22" s="7">
        <v>0</v>
      </c>
      <c r="O22" s="18">
        <f t="shared" si="4"/>
        <v>1043.6047100000001</v>
      </c>
    </row>
    <row r="23" spans="2:15" hidden="1" x14ac:dyDescent="0.35">
      <c r="B23" s="6" t="s">
        <v>26</v>
      </c>
      <c r="C23" s="18">
        <v>-1.3899999999966717E-3</v>
      </c>
      <c r="D23" s="7">
        <v>0</v>
      </c>
      <c r="E23" s="7">
        <v>0</v>
      </c>
      <c r="F23" s="18">
        <f t="shared" si="1"/>
        <v>-1.3899999999966717E-3</v>
      </c>
      <c r="G23" s="7">
        <v>0</v>
      </c>
      <c r="H23" s="7">
        <v>0</v>
      </c>
      <c r="I23" s="18">
        <f t="shared" si="2"/>
        <v>-1.3899999999966717E-3</v>
      </c>
      <c r="J23" s="7">
        <v>0</v>
      </c>
      <c r="K23" s="7">
        <v>0</v>
      </c>
      <c r="L23" s="18">
        <f t="shared" si="3"/>
        <v>-1.3899999999966717E-3</v>
      </c>
      <c r="M23" s="7"/>
      <c r="N23" s="7"/>
      <c r="O23" s="18">
        <f t="shared" si="4"/>
        <v>-1.3899999999966717E-3</v>
      </c>
    </row>
    <row r="24" spans="2:15" x14ac:dyDescent="0.35">
      <c r="B24" s="6" t="s">
        <v>27</v>
      </c>
      <c r="C24" s="18">
        <v>1959.0268900000001</v>
      </c>
      <c r="D24" s="7">
        <v>0</v>
      </c>
      <c r="E24" s="7">
        <v>-1959</v>
      </c>
      <c r="F24" s="18">
        <f t="shared" si="1"/>
        <v>2.6890000000094005E-2</v>
      </c>
      <c r="G24" s="7">
        <v>0</v>
      </c>
      <c r="H24" s="7">
        <v>0</v>
      </c>
      <c r="I24" s="18">
        <f t="shared" si="2"/>
        <v>2.6890000000094005E-2</v>
      </c>
      <c r="J24" s="7">
        <v>0</v>
      </c>
      <c r="K24" s="7">
        <v>0</v>
      </c>
      <c r="L24" s="18">
        <f t="shared" si="3"/>
        <v>2.6890000000094005E-2</v>
      </c>
      <c r="M24" s="7">
        <v>0</v>
      </c>
      <c r="N24" s="7">
        <v>0</v>
      </c>
      <c r="O24" s="18">
        <f t="shared" si="4"/>
        <v>2.6890000000094005E-2</v>
      </c>
    </row>
    <row r="25" spans="2:15" x14ac:dyDescent="0.35">
      <c r="B25" s="6" t="s">
        <v>28</v>
      </c>
      <c r="C25" s="18">
        <v>732.93399999999997</v>
      </c>
      <c r="D25" s="7">
        <v>0</v>
      </c>
      <c r="E25" s="7">
        <v>-546.94839999999999</v>
      </c>
      <c r="F25" s="18">
        <f t="shared" si="1"/>
        <v>185.98559999999998</v>
      </c>
      <c r="G25" s="7">
        <v>0</v>
      </c>
      <c r="H25" s="7">
        <v>-185.9144</v>
      </c>
      <c r="I25" s="18">
        <f t="shared" si="2"/>
        <v>7.1199999999976171E-2</v>
      </c>
      <c r="J25" s="7">
        <v>0</v>
      </c>
      <c r="K25" s="7">
        <v>0</v>
      </c>
      <c r="L25" s="18">
        <f t="shared" si="3"/>
        <v>7.1199999999976171E-2</v>
      </c>
      <c r="M25" s="7">
        <v>0</v>
      </c>
      <c r="N25" s="7">
        <v>0</v>
      </c>
      <c r="O25" s="18">
        <f t="shared" si="4"/>
        <v>7.1199999999976171E-2</v>
      </c>
    </row>
    <row r="26" spans="2:15" x14ac:dyDescent="0.35">
      <c r="B26" s="6" t="s">
        <v>29</v>
      </c>
      <c r="C26" s="18">
        <v>1048</v>
      </c>
      <c r="D26" s="7">
        <v>0</v>
      </c>
      <c r="E26" s="7">
        <f>-88.977</f>
        <v>-88.977000000000004</v>
      </c>
      <c r="F26" s="18">
        <f t="shared" si="1"/>
        <v>959.02300000000002</v>
      </c>
      <c r="G26" s="7">
        <v>0</v>
      </c>
      <c r="H26" s="7">
        <v>0</v>
      </c>
      <c r="I26" s="18">
        <f t="shared" si="2"/>
        <v>959.02300000000002</v>
      </c>
      <c r="J26" s="7">
        <v>0</v>
      </c>
      <c r="K26" s="7">
        <v>0</v>
      </c>
      <c r="L26" s="18">
        <f t="shared" si="3"/>
        <v>959.02300000000002</v>
      </c>
      <c r="M26" s="7">
        <v>0</v>
      </c>
      <c r="N26" s="7">
        <v>0</v>
      </c>
      <c r="O26" s="18">
        <f t="shared" si="4"/>
        <v>959.02300000000002</v>
      </c>
    </row>
    <row r="27" spans="2:15" x14ac:dyDescent="0.35">
      <c r="B27" s="6" t="s">
        <v>30</v>
      </c>
      <c r="C27" s="18">
        <v>1682.25667</v>
      </c>
      <c r="D27" s="7">
        <v>0</v>
      </c>
      <c r="E27" s="7">
        <v>-1682.5</v>
      </c>
      <c r="F27" s="18">
        <f t="shared" si="1"/>
        <v>-0.24333000000001448</v>
      </c>
      <c r="G27" s="7">
        <v>0</v>
      </c>
      <c r="H27" s="7">
        <v>0</v>
      </c>
      <c r="I27" s="18">
        <f t="shared" si="2"/>
        <v>-0.24333000000001448</v>
      </c>
      <c r="J27" s="7">
        <v>0</v>
      </c>
      <c r="K27" s="7">
        <v>0</v>
      </c>
      <c r="L27" s="18">
        <f t="shared" si="3"/>
        <v>-0.24333000000001448</v>
      </c>
      <c r="M27" s="7">
        <v>0</v>
      </c>
      <c r="N27" s="7">
        <v>0</v>
      </c>
      <c r="O27" s="18">
        <f t="shared" si="4"/>
        <v>-0.24333000000001448</v>
      </c>
    </row>
    <row r="28" spans="2:15" x14ac:dyDescent="0.35">
      <c r="B28" s="6" t="s">
        <v>31</v>
      </c>
      <c r="C28" s="18">
        <v>875</v>
      </c>
      <c r="D28" s="7">
        <v>0</v>
      </c>
      <c r="E28" s="7">
        <v>-341</v>
      </c>
      <c r="F28" s="18">
        <f t="shared" si="1"/>
        <v>534</v>
      </c>
      <c r="G28" s="7">
        <v>0</v>
      </c>
      <c r="H28" s="7">
        <v>-341</v>
      </c>
      <c r="I28" s="18">
        <f t="shared" si="2"/>
        <v>193</v>
      </c>
      <c r="J28" s="7">
        <v>0</v>
      </c>
      <c r="K28" s="7">
        <v>-193</v>
      </c>
      <c r="L28" s="18">
        <f t="shared" si="3"/>
        <v>0</v>
      </c>
      <c r="M28" s="7">
        <v>0</v>
      </c>
      <c r="N28" s="7">
        <v>0</v>
      </c>
      <c r="O28" s="18">
        <f t="shared" si="4"/>
        <v>0</v>
      </c>
    </row>
    <row r="29" spans="2:15" x14ac:dyDescent="0.35">
      <c r="B29" s="6" t="s">
        <v>32</v>
      </c>
      <c r="C29" s="18">
        <v>712</v>
      </c>
      <c r="D29" s="7">
        <v>0</v>
      </c>
      <c r="E29" s="7">
        <v>-450</v>
      </c>
      <c r="F29" s="18">
        <f t="shared" si="1"/>
        <v>262</v>
      </c>
      <c r="G29" s="7">
        <v>0</v>
      </c>
      <c r="H29" s="7">
        <v>0</v>
      </c>
      <c r="I29" s="18">
        <f t="shared" si="2"/>
        <v>262</v>
      </c>
      <c r="J29" s="7">
        <v>0</v>
      </c>
      <c r="K29" s="7">
        <v>-262</v>
      </c>
      <c r="L29" s="18">
        <f t="shared" si="3"/>
        <v>0</v>
      </c>
      <c r="M29" s="7">
        <v>0</v>
      </c>
      <c r="N29" s="7">
        <v>0</v>
      </c>
      <c r="O29" s="18">
        <f t="shared" si="4"/>
        <v>0</v>
      </c>
    </row>
    <row r="30" spans="2:15" x14ac:dyDescent="0.35">
      <c r="B30" s="6" t="s">
        <v>33</v>
      </c>
      <c r="C30" s="18">
        <v>167</v>
      </c>
      <c r="D30" s="7">
        <v>0</v>
      </c>
      <c r="E30" s="7">
        <v>0</v>
      </c>
      <c r="F30" s="18">
        <f t="shared" si="1"/>
        <v>167</v>
      </c>
      <c r="G30" s="7">
        <v>0</v>
      </c>
      <c r="H30" s="7">
        <v>0</v>
      </c>
      <c r="I30" s="18">
        <f t="shared" si="2"/>
        <v>167</v>
      </c>
      <c r="J30" s="7">
        <v>0</v>
      </c>
      <c r="K30" s="7">
        <v>0</v>
      </c>
      <c r="L30" s="18">
        <f t="shared" si="3"/>
        <v>167</v>
      </c>
      <c r="M30" s="7">
        <v>0</v>
      </c>
      <c r="N30" s="7">
        <v>0</v>
      </c>
      <c r="O30" s="18">
        <f t="shared" si="4"/>
        <v>167</v>
      </c>
    </row>
    <row r="31" spans="2:15" x14ac:dyDescent="0.35">
      <c r="B31" s="6" t="s">
        <v>34</v>
      </c>
      <c r="C31" s="18">
        <v>1383</v>
      </c>
      <c r="D31" s="7">
        <v>0</v>
      </c>
      <c r="E31" s="7">
        <v>0</v>
      </c>
      <c r="F31" s="18">
        <f t="shared" si="1"/>
        <v>1383</v>
      </c>
      <c r="G31" s="7">
        <v>0</v>
      </c>
      <c r="H31" s="7">
        <v>0</v>
      </c>
      <c r="I31" s="18">
        <f t="shared" si="2"/>
        <v>1383</v>
      </c>
      <c r="J31" s="7">
        <v>0</v>
      </c>
      <c r="K31" s="7">
        <v>0</v>
      </c>
      <c r="L31" s="18">
        <f t="shared" si="3"/>
        <v>1383</v>
      </c>
      <c r="M31" s="7">
        <v>0</v>
      </c>
      <c r="N31" s="7">
        <v>0</v>
      </c>
      <c r="O31" s="18">
        <f t="shared" si="4"/>
        <v>1383</v>
      </c>
    </row>
    <row r="32" spans="2:15" x14ac:dyDescent="0.35">
      <c r="B32" s="9" t="s">
        <v>35</v>
      </c>
      <c r="C32" s="19">
        <f>SUM(C11:C31)</f>
        <v>68130.597880000001</v>
      </c>
      <c r="D32" s="19">
        <f>SUM(D11:D31)</f>
        <v>6838</v>
      </c>
      <c r="E32" s="19">
        <f>SUM(E11:E31)</f>
        <v>-16976.20405</v>
      </c>
      <c r="F32" s="19">
        <f>SUM(F11:F31)+1</f>
        <v>57993.393830000001</v>
      </c>
      <c r="G32" s="19">
        <f>SUM(G11:G31)</f>
        <v>1549.694</v>
      </c>
      <c r="H32" s="19">
        <f>SUM(H11:H31)</f>
        <v>-18904.914400000001</v>
      </c>
      <c r="I32" s="19">
        <f>SUM(I11:I31)+1</f>
        <v>40638.173430000003</v>
      </c>
      <c r="J32" s="19">
        <f>SUM(J11:J31)</f>
        <v>780.13499999999999</v>
      </c>
      <c r="K32" s="19">
        <f>SUM(K11:K31)</f>
        <v>-3562.5565000000001</v>
      </c>
      <c r="L32" s="19">
        <f>SUM(L11:L31)+1</f>
        <v>37855.751930000006</v>
      </c>
      <c r="M32" s="19">
        <f>SUM(M11:M31)</f>
        <v>400</v>
      </c>
      <c r="N32" s="19">
        <f>SUM(N11:N31)</f>
        <v>-3378.5115000000001</v>
      </c>
      <c r="O32" s="19">
        <f>SUM(O11:O31)+1</f>
        <v>34877.240429999998</v>
      </c>
    </row>
    <row r="33" spans="2:17" x14ac:dyDescent="0.35">
      <c r="B33" s="10" t="s">
        <v>36</v>
      </c>
      <c r="C33" s="19">
        <f t="shared" ref="C33:H33" si="5">+C32+C8</f>
        <v>82681.42267999996</v>
      </c>
      <c r="D33" s="19">
        <f t="shared" si="5"/>
        <v>7638</v>
      </c>
      <c r="E33" s="19">
        <f t="shared" si="5"/>
        <v>-16976.20405</v>
      </c>
      <c r="F33" s="19">
        <f t="shared" si="5"/>
        <v>73344.218629999959</v>
      </c>
      <c r="G33" s="19">
        <f t="shared" si="5"/>
        <v>1849.694</v>
      </c>
      <c r="H33" s="19">
        <f t="shared" si="5"/>
        <v>-18904.914400000001</v>
      </c>
      <c r="I33" s="19">
        <f>+I32+I8</f>
        <v>56288.998229999954</v>
      </c>
      <c r="J33" s="19">
        <f t="shared" ref="J33:O33" si="6">+J32+J8</f>
        <v>1183.135</v>
      </c>
      <c r="K33" s="19">
        <f t="shared" si="6"/>
        <v>-3562.5565000000001</v>
      </c>
      <c r="L33" s="19">
        <f t="shared" si="6"/>
        <v>53909.576729999957</v>
      </c>
      <c r="M33" s="19">
        <f t="shared" si="6"/>
        <v>847</v>
      </c>
      <c r="N33" s="19">
        <f t="shared" si="6"/>
        <v>-3378.5115000000001</v>
      </c>
      <c r="O33" s="19">
        <f t="shared" si="6"/>
        <v>51378.065229999949</v>
      </c>
      <c r="P33" s="3"/>
    </row>
    <row r="34" spans="2:17" x14ac:dyDescent="0.35">
      <c r="B34" s="9"/>
      <c r="C34" s="20"/>
      <c r="D34" s="11"/>
      <c r="E34" s="11"/>
      <c r="F34" s="20"/>
      <c r="G34" s="11"/>
      <c r="H34" s="11"/>
      <c r="I34" s="20"/>
      <c r="J34" s="11"/>
      <c r="K34" s="11"/>
      <c r="L34" s="20"/>
      <c r="M34" s="11"/>
      <c r="N34" s="11"/>
      <c r="O34" s="20"/>
      <c r="Q34" s="3"/>
    </row>
    <row r="35" spans="2:17" x14ac:dyDescent="0.35">
      <c r="B35" s="9" t="s">
        <v>37</v>
      </c>
      <c r="C35" s="20"/>
      <c r="D35" s="11"/>
      <c r="E35" s="11"/>
      <c r="F35" s="20"/>
      <c r="G35" s="11"/>
      <c r="H35" s="11"/>
      <c r="I35" s="20"/>
      <c r="J35" s="11"/>
      <c r="K35" s="11"/>
      <c r="L35" s="20"/>
      <c r="M35" s="11"/>
      <c r="N35" s="11"/>
      <c r="O35" s="20"/>
    </row>
    <row r="36" spans="2:17" x14ac:dyDescent="0.35">
      <c r="B36" s="6" t="s">
        <v>38</v>
      </c>
      <c r="C36" s="18">
        <v>6265.4083099999998</v>
      </c>
      <c r="D36" s="12">
        <v>0</v>
      </c>
      <c r="E36" s="12">
        <v>-2675</v>
      </c>
      <c r="F36" s="18">
        <f t="shared" ref="F36:F41" si="7">SUM(C36:E36)</f>
        <v>3590.4083099999998</v>
      </c>
      <c r="G36" s="12">
        <v>0</v>
      </c>
      <c r="H36" s="12">
        <v>-45</v>
      </c>
      <c r="I36" s="18">
        <f t="shared" ref="I36:I41" si="8">SUM(F36:H36)</f>
        <v>3545.4083099999998</v>
      </c>
      <c r="J36" s="12">
        <v>0</v>
      </c>
      <c r="K36" s="12">
        <v>0</v>
      </c>
      <c r="L36" s="18">
        <f t="shared" ref="L36:L41" si="9">SUM(I36:K36)</f>
        <v>3545.4083099999998</v>
      </c>
      <c r="M36" s="12">
        <v>0</v>
      </c>
      <c r="N36" s="12">
        <v>0</v>
      </c>
      <c r="O36" s="18">
        <f t="shared" ref="O36:O41" si="10">SUM(L36:N36)</f>
        <v>3545.4083099999998</v>
      </c>
    </row>
    <row r="37" spans="2:17" x14ac:dyDescent="0.35">
      <c r="B37" s="6" t="s">
        <v>39</v>
      </c>
      <c r="C37" s="18">
        <v>30804</v>
      </c>
      <c r="D37" s="12">
        <v>2300</v>
      </c>
      <c r="E37" s="12">
        <v>0</v>
      </c>
      <c r="F37" s="18">
        <f t="shared" si="7"/>
        <v>33104</v>
      </c>
      <c r="G37" s="12">
        <v>2300</v>
      </c>
      <c r="H37" s="12">
        <v>0</v>
      </c>
      <c r="I37" s="18">
        <f t="shared" si="8"/>
        <v>35404</v>
      </c>
      <c r="J37" s="12">
        <v>2300</v>
      </c>
      <c r="K37" s="12">
        <v>0</v>
      </c>
      <c r="L37" s="18">
        <f t="shared" si="9"/>
        <v>37704</v>
      </c>
      <c r="M37" s="12">
        <v>0</v>
      </c>
      <c r="N37" s="12">
        <v>0</v>
      </c>
      <c r="O37" s="18">
        <f t="shared" si="10"/>
        <v>37704</v>
      </c>
    </row>
    <row r="38" spans="2:17" x14ac:dyDescent="0.35">
      <c r="B38" s="6" t="s">
        <v>40</v>
      </c>
      <c r="C38" s="18">
        <v>5423.1614599999994</v>
      </c>
      <c r="D38" s="12">
        <v>0</v>
      </c>
      <c r="E38" s="12">
        <v>-1159</v>
      </c>
      <c r="F38" s="18">
        <f t="shared" si="7"/>
        <v>4264.1614599999994</v>
      </c>
      <c r="G38" s="12">
        <v>0</v>
      </c>
      <c r="H38" s="12">
        <v>0</v>
      </c>
      <c r="I38" s="18">
        <f t="shared" si="8"/>
        <v>4264.1614599999994</v>
      </c>
      <c r="J38" s="12">
        <v>0</v>
      </c>
      <c r="K38" s="12">
        <v>0</v>
      </c>
      <c r="L38" s="18">
        <f t="shared" si="9"/>
        <v>4264.1614599999994</v>
      </c>
      <c r="M38" s="12">
        <v>0</v>
      </c>
      <c r="N38" s="12">
        <v>0</v>
      </c>
      <c r="O38" s="18">
        <f t="shared" si="10"/>
        <v>4264.1614599999994</v>
      </c>
    </row>
    <row r="39" spans="2:17" x14ac:dyDescent="0.35">
      <c r="B39" s="6" t="s">
        <v>41</v>
      </c>
      <c r="C39" s="18">
        <v>747</v>
      </c>
      <c r="D39" s="12">
        <v>0</v>
      </c>
      <c r="E39" s="12">
        <v>-320</v>
      </c>
      <c r="F39" s="18">
        <f t="shared" si="7"/>
        <v>427</v>
      </c>
      <c r="G39" s="12">
        <v>0</v>
      </c>
      <c r="H39" s="12">
        <v>-427</v>
      </c>
      <c r="I39" s="18">
        <f t="shared" si="8"/>
        <v>0</v>
      </c>
      <c r="J39" s="12">
        <v>0</v>
      </c>
      <c r="K39" s="12">
        <v>0</v>
      </c>
      <c r="L39" s="18">
        <f t="shared" si="9"/>
        <v>0</v>
      </c>
      <c r="M39" s="12">
        <v>0</v>
      </c>
      <c r="N39" s="12">
        <v>0</v>
      </c>
      <c r="O39" s="18">
        <f t="shared" si="10"/>
        <v>0</v>
      </c>
    </row>
    <row r="40" spans="2:17" x14ac:dyDescent="0.35">
      <c r="B40" s="6" t="s">
        <v>42</v>
      </c>
      <c r="C40" s="18">
        <v>4082.3658099999998</v>
      </c>
      <c r="D40" s="12">
        <v>0</v>
      </c>
      <c r="E40" s="12">
        <v>-2189.9250000000002</v>
      </c>
      <c r="F40" s="18">
        <f t="shared" si="7"/>
        <v>1892.4408099999996</v>
      </c>
      <c r="G40" s="12">
        <v>0</v>
      </c>
      <c r="H40" s="12">
        <v>-413.68099999999998</v>
      </c>
      <c r="I40" s="18">
        <f t="shared" si="8"/>
        <v>1478.7598099999996</v>
      </c>
      <c r="J40" s="12">
        <v>0</v>
      </c>
      <c r="K40" s="12">
        <v>-20.399999999999999</v>
      </c>
      <c r="L40" s="18">
        <f t="shared" si="9"/>
        <v>1458.3598099999995</v>
      </c>
      <c r="M40" s="12">
        <v>0</v>
      </c>
      <c r="N40" s="12">
        <v>0</v>
      </c>
      <c r="O40" s="18">
        <f t="shared" si="10"/>
        <v>1458.3598099999995</v>
      </c>
    </row>
    <row r="41" spans="2:17" x14ac:dyDescent="0.35">
      <c r="B41" s="6" t="s">
        <v>43</v>
      </c>
      <c r="C41" s="18">
        <v>202.64310999999998</v>
      </c>
      <c r="D41" s="12">
        <v>0</v>
      </c>
      <c r="E41" s="12">
        <v>0</v>
      </c>
      <c r="F41" s="18">
        <f t="shared" si="7"/>
        <v>202.64310999999998</v>
      </c>
      <c r="G41" s="12">
        <v>0</v>
      </c>
      <c r="H41" s="12">
        <v>0</v>
      </c>
      <c r="I41" s="18">
        <f t="shared" si="8"/>
        <v>202.64310999999998</v>
      </c>
      <c r="J41" s="12">
        <v>0</v>
      </c>
      <c r="K41" s="12">
        <v>0</v>
      </c>
      <c r="L41" s="18">
        <f t="shared" si="9"/>
        <v>202.64310999999998</v>
      </c>
      <c r="M41" s="12">
        <v>0</v>
      </c>
      <c r="N41" s="12">
        <v>0</v>
      </c>
      <c r="O41" s="18">
        <f t="shared" si="10"/>
        <v>202.64310999999998</v>
      </c>
    </row>
    <row r="42" spans="2:17" x14ac:dyDescent="0.35">
      <c r="B42" s="13" t="s">
        <v>44</v>
      </c>
      <c r="C42" s="19">
        <f>SUM(C36:C41)</f>
        <v>47524.578690000002</v>
      </c>
      <c r="D42" s="19">
        <f t="shared" ref="D42:O42" si="11">SUM(D36:D41)</f>
        <v>2300</v>
      </c>
      <c r="E42" s="19">
        <f t="shared" si="11"/>
        <v>-6343.9250000000002</v>
      </c>
      <c r="F42" s="19">
        <f t="shared" si="11"/>
        <v>43480.653689999999</v>
      </c>
      <c r="G42" s="19">
        <f t="shared" si="11"/>
        <v>2300</v>
      </c>
      <c r="H42" s="19">
        <f t="shared" si="11"/>
        <v>-885.68100000000004</v>
      </c>
      <c r="I42" s="19">
        <f t="shared" si="11"/>
        <v>44894.972690000002</v>
      </c>
      <c r="J42" s="19">
        <f t="shared" si="11"/>
        <v>2300</v>
      </c>
      <c r="K42" s="19">
        <f t="shared" si="11"/>
        <v>-20.399999999999999</v>
      </c>
      <c r="L42" s="19">
        <f t="shared" si="11"/>
        <v>47174.572690000001</v>
      </c>
      <c r="M42" s="19">
        <f t="shared" si="11"/>
        <v>0</v>
      </c>
      <c r="N42" s="19">
        <f t="shared" si="11"/>
        <v>0</v>
      </c>
      <c r="O42" s="19">
        <f t="shared" si="11"/>
        <v>47174.572690000001</v>
      </c>
      <c r="P42" s="3"/>
    </row>
    <row r="44" spans="2:17" x14ac:dyDescent="0.35">
      <c r="B44" s="14" t="s">
        <v>45</v>
      </c>
      <c r="C44" s="21">
        <f>+C42+C33</f>
        <v>130206.00136999995</v>
      </c>
      <c r="D44" s="21"/>
      <c r="E44" s="21"/>
      <c r="F44" s="21">
        <f t="shared" ref="F44" si="12">+F42+F33</f>
        <v>116824.87231999997</v>
      </c>
      <c r="G44" s="21"/>
      <c r="H44" s="21"/>
      <c r="I44" s="21">
        <f t="shared" ref="I44" si="13">+I42+I33</f>
        <v>101183.97091999996</v>
      </c>
      <c r="J44" s="21"/>
      <c r="K44" s="21"/>
      <c r="L44" s="21">
        <f t="shared" ref="L44" si="14">+L42+L33</f>
        <v>101084.14941999996</v>
      </c>
      <c r="M44" s="21"/>
      <c r="N44" s="21"/>
      <c r="O44" s="21">
        <f t="shared" ref="O44" si="15">+O42+O33</f>
        <v>98552.63791999995</v>
      </c>
    </row>
    <row r="45" spans="2:17" x14ac:dyDescent="0.35">
      <c r="C45" s="3"/>
    </row>
    <row r="58" spans="7:7" x14ac:dyDescent="0.35">
      <c r="G58" s="2">
        <v>2274</v>
      </c>
    </row>
    <row r="61" spans="7:7" x14ac:dyDescent="0.35">
      <c r="G61" s="2">
        <v>-1575</v>
      </c>
    </row>
    <row r="81" spans="2:2" x14ac:dyDescent="0.35">
      <c r="B81" s="2" t="s">
        <v>46</v>
      </c>
    </row>
  </sheetData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mbined Authority Document" ma:contentTypeID="0x010100CD2C4A6BD139E040B17750FF27DCB5880046F4CED3FB19A64488B856CAC699D7B1" ma:contentTypeVersion="25" ma:contentTypeDescription="" ma:contentTypeScope="" ma:versionID="18d51d4b58cf820e3cacd23d6d67f9b5">
  <xsd:schema xmlns:xsd="http://www.w3.org/2001/XMLSchema" xmlns:xs="http://www.w3.org/2001/XMLSchema" xmlns:p="http://schemas.microsoft.com/office/2006/metadata/properties" xmlns:ns2="609d8ea2-166c-4bc4-b8e6-471679cf7152" xmlns:ns3="749fcac0-1a83-44ad-a246-cef45f65c140" xmlns:ns4="47b8abde-4f00-40c8-b7cd-5e812d4243d7" targetNamespace="http://schemas.microsoft.com/office/2006/metadata/properties" ma:root="true" ma:fieldsID="dc7d302d055e5fb5ef8f7fdb34d25619" ns2:_="" ns3:_="" ns4:_="">
    <xsd:import namespace="609d8ea2-166c-4bc4-b8e6-471679cf7152"/>
    <xsd:import namespace="749fcac0-1a83-44ad-a246-cef45f65c140"/>
    <xsd:import namespace="47b8abde-4f00-40c8-b7cd-5e812d4243d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e7f6fcfa129d4532be115c39d4a79470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Category" minOccurs="0"/>
                <xsd:element ref="ns3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d8ea2-166c-4bc4-b8e6-471679cf715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091d2e9-9a8d-43b9-9375-b101ed7acb32}" ma:internalName="TaxCatchAll" ma:readOnly="false" ma:showField="CatchAllData" ma:web="47b8abde-4f00-40c8-b7cd-5e812d424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091d2e9-9a8d-43b9-9375-b101ed7acb32}" ma:internalName="TaxCatchAllLabel" ma:readOnly="false" ma:showField="CatchAllDataLabel" ma:web="47b8abde-4f00-40c8-b7cd-5e812d424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7f6fcfa129d4532be115c39d4a79470" ma:index="10" ma:taxonomy="true" ma:internalName="e7f6fcfa129d4532be115c39d4a79470" ma:taxonomyFieldName="Information_x0020_Asset_x0020_Owner" ma:displayName="Information Asset Owner" ma:readOnly="false" ma:default="" ma:fieldId="{e7f6fcfa-129d-4532-be11-5c39d4a79470}" ma:sspId="818be74b-408a-4821-a541-c1cb6a280853" ma:termSetId="c62ee58c-7e49-4451-bf4d-25f985ecbd6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fcac0-1a83-44ad-a246-cef45f65c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818be74b-408a-4821-a541-c1cb6a280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y" ma:index="29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Order0" ma:index="30" nillable="true" ma:displayName="Order" ma:format="Dropdown" ma:indexed="true" ma:internalName="Order0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8abde-4f00-40c8-b7cd-5e812d4243d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818be74b-408a-4821-a541-c1cb6a280853" ContentTypeId="0x010100CD2C4A6BD139E040B17750FF27DCB588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749fcac0-1a83-44ad-a246-cef45f65c140" xsi:nil="true"/>
    <TaxCatchAll xmlns="609d8ea2-166c-4bc4-b8e6-471679cf7152">
      <Value>1</Value>
    </TaxCatchAll>
    <Order0 xmlns="749fcac0-1a83-44ad-a246-cef45f65c140" xsi:nil="true"/>
    <e7f6fcfa129d4532be115c39d4a79470 xmlns="609d8ea2-166c-4bc4-b8e6-471679cf71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Finance</TermName>
          <TermId xmlns="http://schemas.microsoft.com/office/infopath/2007/PartnerControls">a85dedec-ceac-4a18-95c0-8dff27475fe3</TermId>
        </TermInfo>
      </Terms>
    </e7f6fcfa129d4532be115c39d4a79470>
    <TaxCatchAllLabel xmlns="609d8ea2-166c-4bc4-b8e6-471679cf7152" xsi:nil="true"/>
    <lcf76f155ced4ddcb4097134ff3c332f xmlns="749fcac0-1a83-44ad-a246-cef45f65c1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98C1CF-29B6-4ACA-AA3E-55470AAA27BD}"/>
</file>

<file path=customXml/itemProps2.xml><?xml version="1.0" encoding="utf-8"?>
<ds:datastoreItem xmlns:ds="http://schemas.openxmlformats.org/officeDocument/2006/customXml" ds:itemID="{2E3A4E8F-FBFC-4268-89D0-1E5286FBE645}"/>
</file>

<file path=customXml/itemProps3.xml><?xml version="1.0" encoding="utf-8"?>
<ds:datastoreItem xmlns:ds="http://schemas.openxmlformats.org/officeDocument/2006/customXml" ds:itemID="{F37E4F07-A294-4F94-B6FC-250A2CB56941}"/>
</file>

<file path=customXml/itemProps4.xml><?xml version="1.0" encoding="utf-8"?>
<ds:datastoreItem xmlns:ds="http://schemas.openxmlformats.org/officeDocument/2006/customXml" ds:itemID="{6C076E60-4F5B-4966-9F48-128C164CD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Reserves</vt:lpstr>
      <vt:lpstr>Reserves!Print_Area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Broadbelt</dc:creator>
  <cp:lastModifiedBy>Marc Broadbelt</cp:lastModifiedBy>
  <dcterms:created xsi:type="dcterms:W3CDTF">2025-02-19T14:18:36Z</dcterms:created>
  <dcterms:modified xsi:type="dcterms:W3CDTF">2025-02-19T14:21:41Z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0x010100CD2C4A6BD139E040B17750FF27DCB5880046F4CED3FB19A64488B856CAC699D7B1</vt:lpwstr>
  </property>
  <property fmtid="{D5CDD505-2E9C-101B-9397-08002B2CF9AE}" pid="3" name="Information Asset Owner">
    <vt:lpwstr>1;#Head of Finance|a85dedec-ceac-4a18-95c0-8dff27475fe3</vt:lpwstr>
  </property>
  <property fmtid="{D5CDD505-2E9C-101B-9397-08002B2CF9AE}" pid="4" name="MediaServiceImageTags">
    <vt:lpwstr/>
  </property>
  <property fmtid="{D5CDD505-2E9C-101B-9397-08002B2CF9AE}" pid="5" name="Information_x0020_Asset_x0020_Owner">
    <vt:lpwstr>1;#Head of Finance|a85dedec-ceac-4a18-95c0-8dff27475fe3</vt:lpwstr>
  </property>
</Properties>
</file>